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корректировка март\"/>
    </mc:Choice>
  </mc:AlternateContent>
  <xr:revisionPtr revIDLastSave="0" documentId="13_ncr:1_{9F0C734F-F129-48FC-A1D5-A06D6851ECEF}" xr6:coauthVersionLast="47" xr6:coauthVersionMax="47" xr10:uidLastSave="{00000000-0000-0000-0000-000000000000}"/>
  <bookViews>
    <workbookView xWindow="-120" yWindow="-120" windowWidth="19440" windowHeight="15000" firstSheet="2" activeTab="2" xr2:uid="{00000000-000D-0000-FFFF-FFFF00000000}"/>
  </bookViews>
  <sheets>
    <sheet name="уточдек" sheetId="2" r:id="rId1"/>
    <sheet name="2007-1чтение" sheetId="7" r:id="rId2"/>
    <sheet name="2021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11" l="1"/>
  <c r="Q17" i="11"/>
  <c r="Q16" i="11" s="1"/>
  <c r="R17" i="11"/>
  <c r="L17" i="11"/>
  <c r="M27" i="11"/>
  <c r="N27" i="11"/>
  <c r="O27" i="11"/>
  <c r="P27" i="11"/>
  <c r="Q27" i="11"/>
  <c r="R27" i="11"/>
  <c r="M25" i="11"/>
  <c r="N25" i="11"/>
  <c r="O25" i="11"/>
  <c r="P25" i="11"/>
  <c r="Q25" i="11"/>
  <c r="R25" i="11"/>
  <c r="M23" i="11"/>
  <c r="N23" i="11"/>
  <c r="O23" i="11"/>
  <c r="P23" i="11"/>
  <c r="Q23" i="11"/>
  <c r="R23" i="11"/>
  <c r="M21" i="11"/>
  <c r="N21" i="11"/>
  <c r="N20" i="11" s="1"/>
  <c r="O21" i="11"/>
  <c r="O20" i="11" s="1"/>
  <c r="P21" i="11"/>
  <c r="Q21" i="11"/>
  <c r="R21" i="11"/>
  <c r="L21" i="11"/>
  <c r="M31" i="11"/>
  <c r="N31" i="11"/>
  <c r="O31" i="11"/>
  <c r="P31" i="11"/>
  <c r="Q31" i="11"/>
  <c r="R31" i="11"/>
  <c r="L31" i="11"/>
  <c r="M40" i="11"/>
  <c r="N40" i="11"/>
  <c r="O40" i="11"/>
  <c r="P40" i="11"/>
  <c r="Q40" i="11"/>
  <c r="Q39" i="11" s="1"/>
  <c r="R40" i="11"/>
  <c r="R39" i="11" s="1"/>
  <c r="L40" i="11"/>
  <c r="L39" i="11" s="1"/>
  <c r="M51" i="11"/>
  <c r="M50" i="11" s="1"/>
  <c r="N51" i="11"/>
  <c r="N50" i="11" s="1"/>
  <c r="O51" i="11"/>
  <c r="O50" i="11" s="1"/>
  <c r="P51" i="11"/>
  <c r="P50" i="11" s="1"/>
  <c r="Q51" i="11"/>
  <c r="Q50" i="11" s="1"/>
  <c r="Q49" i="11" s="1"/>
  <c r="R51" i="11"/>
  <c r="R50" i="11" s="1"/>
  <c r="R49" i="11" s="1"/>
  <c r="L51" i="11"/>
  <c r="R20" i="11" l="1"/>
  <c r="Q20" i="11"/>
  <c r="M20" i="11"/>
  <c r="P20" i="11"/>
  <c r="L50" i="11"/>
  <c r="L49" i="11" s="1"/>
  <c r="L47" i="11"/>
  <c r="L23" i="11"/>
  <c r="Q30" i="11"/>
  <c r="Q29" i="11" s="1"/>
  <c r="R30" i="11"/>
  <c r="R29" i="11" s="1"/>
  <c r="L30" i="11"/>
  <c r="L29" i="11" s="1"/>
  <c r="M49" i="11" l="1"/>
  <c r="N49" i="11"/>
  <c r="O49" i="11"/>
  <c r="P49" i="11"/>
  <c r="L34" i="11"/>
  <c r="L33" i="11" s="1"/>
  <c r="L16" i="11"/>
  <c r="M45" i="11"/>
  <c r="M44" i="11" s="1"/>
  <c r="N45" i="11"/>
  <c r="N44" i="11" s="1"/>
  <c r="O45" i="11"/>
  <c r="O44" i="11" s="1"/>
  <c r="P45" i="11"/>
  <c r="P44" i="11" s="1"/>
  <c r="Q45" i="11"/>
  <c r="Q44" i="11" s="1"/>
  <c r="R45" i="11"/>
  <c r="R44" i="11" s="1"/>
  <c r="L45" i="11"/>
  <c r="L44" i="11" s="1"/>
  <c r="M47" i="11"/>
  <c r="N47" i="11"/>
  <c r="O47" i="11"/>
  <c r="P47" i="11"/>
  <c r="Q47" i="11"/>
  <c r="R47" i="11"/>
  <c r="M34" i="11"/>
  <c r="M33" i="11" s="1"/>
  <c r="N34" i="11"/>
  <c r="N33" i="11" s="1"/>
  <c r="O34" i="11"/>
  <c r="O33" i="11" s="1"/>
  <c r="P34" i="11"/>
  <c r="P33" i="11" s="1"/>
  <c r="Q34" i="11"/>
  <c r="Q33" i="11" s="1"/>
  <c r="R34" i="11"/>
  <c r="R33" i="11" s="1"/>
  <c r="M30" i="11"/>
  <c r="M29" i="11" s="1"/>
  <c r="N30" i="11"/>
  <c r="N29" i="11" s="1"/>
  <c r="O30" i="11"/>
  <c r="O29" i="11" s="1"/>
  <c r="P30" i="11"/>
  <c r="P29" i="11" s="1"/>
  <c r="L25" i="11"/>
  <c r="L27" i="11"/>
  <c r="M39" i="11"/>
  <c r="N39" i="11"/>
  <c r="O39" i="11"/>
  <c r="P39" i="11"/>
  <c r="M18" i="11"/>
  <c r="M17" i="11" s="1"/>
  <c r="M16" i="11" s="1"/>
  <c r="N18" i="11"/>
  <c r="N17" i="11" s="1"/>
  <c r="N16" i="11" s="1"/>
  <c r="O18" i="11"/>
  <c r="O17" i="11" s="1"/>
  <c r="O16" i="11" s="1"/>
  <c r="P18" i="11"/>
  <c r="P17" i="11" s="1"/>
  <c r="P16" i="11" s="1"/>
  <c r="L80" i="11"/>
  <c r="L58" i="11"/>
  <c r="L62" i="11" s="1"/>
  <c r="E134" i="7"/>
  <c r="H81" i="7" s="1"/>
  <c r="E112" i="7"/>
  <c r="E116" i="7" s="1"/>
  <c r="H100" i="7" s="1"/>
  <c r="G81" i="7"/>
  <c r="G109" i="7" s="1"/>
  <c r="G100" i="7"/>
  <c r="G105" i="7"/>
  <c r="H105" i="7"/>
  <c r="E12" i="7"/>
  <c r="E11" i="7" s="1"/>
  <c r="E16" i="7"/>
  <c r="E14" i="7" s="1"/>
  <c r="E21" i="7"/>
  <c r="E24" i="7"/>
  <c r="E23" i="7"/>
  <c r="E27" i="7"/>
  <c r="E26" i="7" s="1"/>
  <c r="E30" i="7"/>
  <c r="E35" i="7"/>
  <c r="E37" i="7"/>
  <c r="E33" i="7" s="1"/>
  <c r="E41" i="7"/>
  <c r="E44" i="7"/>
  <c r="E46" i="7"/>
  <c r="E43" i="7" s="1"/>
  <c r="E48" i="7"/>
  <c r="E50" i="7"/>
  <c r="E58" i="7"/>
  <c r="E61" i="7"/>
  <c r="E66" i="7"/>
  <c r="E54" i="7"/>
  <c r="E53" i="7" s="1"/>
  <c r="E52" i="7" s="1"/>
  <c r="E70" i="7"/>
  <c r="E76" i="7"/>
  <c r="E78" i="7"/>
  <c r="E82" i="7"/>
  <c r="E84" i="7"/>
  <c r="E86" i="7"/>
  <c r="E88" i="7"/>
  <c r="E92" i="7"/>
  <c r="E94" i="7"/>
  <c r="E96" i="7"/>
  <c r="E98" i="7"/>
  <c r="E90" i="7"/>
  <c r="E100" i="7"/>
  <c r="E106" i="7"/>
  <c r="E105" i="7" s="1"/>
  <c r="E107" i="7"/>
  <c r="E103" i="7"/>
  <c r="E102" i="7" s="1"/>
  <c r="F100" i="7"/>
  <c r="F98" i="7"/>
  <c r="F96" i="7"/>
  <c r="F86" i="7"/>
  <c r="F84" i="7"/>
  <c r="F82" i="7"/>
  <c r="F78" i="7"/>
  <c r="F76" i="7"/>
  <c r="G75" i="7"/>
  <c r="G74" i="7"/>
  <c r="G73" i="7"/>
  <c r="F12" i="7"/>
  <c r="F11" i="7" s="1"/>
  <c r="F16" i="7"/>
  <c r="F14" i="7" s="1"/>
  <c r="F21" i="7"/>
  <c r="F24" i="7"/>
  <c r="F23" i="7" s="1"/>
  <c r="F27" i="7"/>
  <c r="F30" i="7"/>
  <c r="F35" i="7"/>
  <c r="F37" i="7"/>
  <c r="F41" i="7"/>
  <c r="F44" i="7"/>
  <c r="F46" i="7"/>
  <c r="F48" i="7"/>
  <c r="F50" i="7"/>
  <c r="F61" i="7"/>
  <c r="F66" i="7"/>
  <c r="G9" i="7"/>
  <c r="G81" i="2"/>
  <c r="G109" i="2" s="1"/>
  <c r="G100" i="2"/>
  <c r="G105" i="2"/>
  <c r="E134" i="2"/>
  <c r="H81" i="2" s="1"/>
  <c r="E112" i="2"/>
  <c r="E116" i="2" s="1"/>
  <c r="H100" i="2" s="1"/>
  <c r="H105" i="2"/>
  <c r="E106" i="2"/>
  <c r="E105" i="2" s="1"/>
  <c r="E100" i="2"/>
  <c r="E98" i="2"/>
  <c r="E82" i="2"/>
  <c r="E84" i="2"/>
  <c r="G73" i="2"/>
  <c r="E86" i="2"/>
  <c r="E88" i="2"/>
  <c r="E92" i="2"/>
  <c r="E94" i="2"/>
  <c r="E96" i="2"/>
  <c r="E90" i="2"/>
  <c r="G74" i="2"/>
  <c r="E76" i="2"/>
  <c r="E78" i="2"/>
  <c r="G75" i="2"/>
  <c r="G9" i="2"/>
  <c r="E12" i="2"/>
  <c r="E11" i="2" s="1"/>
  <c r="E16" i="2"/>
  <c r="E14" i="2" s="1"/>
  <c r="E21" i="2"/>
  <c r="E24" i="2"/>
  <c r="E23" i="2" s="1"/>
  <c r="E27" i="2"/>
  <c r="E30" i="2"/>
  <c r="E35" i="2"/>
  <c r="E37" i="2"/>
  <c r="E41" i="2"/>
  <c r="E44" i="2"/>
  <c r="E46" i="2"/>
  <c r="E48" i="2"/>
  <c r="E50" i="2"/>
  <c r="E58" i="2"/>
  <c r="E61" i="2"/>
  <c r="E66" i="2"/>
  <c r="E54" i="2"/>
  <c r="E53" i="2" s="1"/>
  <c r="E52" i="2" s="1"/>
  <c r="E70" i="2"/>
  <c r="E107" i="2"/>
  <c r="F78" i="2"/>
  <c r="F76" i="2"/>
  <c r="E103" i="2"/>
  <c r="E102" i="2" s="1"/>
  <c r="F82" i="2"/>
  <c r="F84" i="2"/>
  <c r="F86" i="2"/>
  <c r="F96" i="2"/>
  <c r="F98" i="2"/>
  <c r="F100" i="2"/>
  <c r="F66" i="2"/>
  <c r="F61" i="2"/>
  <c r="F24" i="2"/>
  <c r="F23" i="2" s="1"/>
  <c r="F12" i="2"/>
  <c r="F11" i="2" s="1"/>
  <c r="F16" i="2"/>
  <c r="F14" i="2" s="1"/>
  <c r="F21" i="2"/>
  <c r="F27" i="2"/>
  <c r="F30" i="2"/>
  <c r="F35" i="2"/>
  <c r="F37" i="2"/>
  <c r="F41" i="2"/>
  <c r="F44" i="2"/>
  <c r="F46" i="2"/>
  <c r="F48" i="2"/>
  <c r="F50" i="2"/>
  <c r="E26" i="2"/>
  <c r="F57" i="2"/>
  <c r="I105" i="7"/>
  <c r="F33" i="7" l="1"/>
  <c r="E75" i="7"/>
  <c r="E40" i="7"/>
  <c r="E57" i="2"/>
  <c r="L20" i="11"/>
  <c r="F43" i="2"/>
  <c r="O43" i="11"/>
  <c r="O38" i="11" s="1"/>
  <c r="R43" i="11"/>
  <c r="R38" i="11" s="1"/>
  <c r="Q43" i="11"/>
  <c r="Q38" i="11" s="1"/>
  <c r="P43" i="11"/>
  <c r="P38" i="11" s="1"/>
  <c r="N43" i="11"/>
  <c r="M43" i="11"/>
  <c r="M38" i="11" s="1"/>
  <c r="F33" i="2"/>
  <c r="E33" i="2"/>
  <c r="I105" i="2"/>
  <c r="J105" i="2" s="1"/>
  <c r="F57" i="7"/>
  <c r="F43" i="7"/>
  <c r="F40" i="7" s="1"/>
  <c r="H75" i="7"/>
  <c r="E57" i="7"/>
  <c r="J105" i="7"/>
  <c r="F81" i="2"/>
  <c r="F74" i="2" s="1"/>
  <c r="F26" i="2"/>
  <c r="I81" i="2"/>
  <c r="F26" i="7"/>
  <c r="L43" i="11"/>
  <c r="L38" i="11" s="1"/>
  <c r="F40" i="2"/>
  <c r="E75" i="2"/>
  <c r="E73" i="2" s="1"/>
  <c r="H73" i="2" s="1"/>
  <c r="E81" i="2"/>
  <c r="E43" i="2"/>
  <c r="F10" i="7"/>
  <c r="E81" i="7"/>
  <c r="E74" i="7" s="1"/>
  <c r="H74" i="7" s="1"/>
  <c r="E10" i="7"/>
  <c r="F81" i="7"/>
  <c r="F74" i="7" s="1"/>
  <c r="P19" i="11"/>
  <c r="P15" i="11" s="1"/>
  <c r="F10" i="2"/>
  <c r="F9" i="2" s="1"/>
  <c r="F72" i="2" s="1"/>
  <c r="N19" i="11"/>
  <c r="N15" i="11" s="1"/>
  <c r="M19" i="11"/>
  <c r="M15" i="11" s="1"/>
  <c r="O19" i="11"/>
  <c r="O15" i="11" s="1"/>
  <c r="E9" i="7"/>
  <c r="E10" i="2"/>
  <c r="H109" i="2"/>
  <c r="I109" i="2" s="1"/>
  <c r="I100" i="2"/>
  <c r="J100" i="2" s="1"/>
  <c r="E40" i="2"/>
  <c r="I100" i="7"/>
  <c r="J100" i="7" s="1"/>
  <c r="H109" i="7"/>
  <c r="I109" i="7" s="1"/>
  <c r="I81" i="7"/>
  <c r="H75" i="2" l="1"/>
  <c r="J81" i="2"/>
  <c r="M37" i="11"/>
  <c r="P37" i="11"/>
  <c r="O37" i="11"/>
  <c r="N38" i="11"/>
  <c r="N37" i="11" s="1"/>
  <c r="E74" i="2"/>
  <c r="H74" i="2" s="1"/>
  <c r="E73" i="7"/>
  <c r="H73" i="7" s="1"/>
  <c r="J81" i="7"/>
  <c r="F9" i="7"/>
  <c r="F72" i="7" s="1"/>
  <c r="M36" i="11"/>
  <c r="N36" i="11"/>
  <c r="P36" i="11"/>
  <c r="O36" i="11"/>
  <c r="E72" i="7"/>
  <c r="H9" i="7"/>
  <c r="E9" i="2"/>
  <c r="O55" i="11" l="1"/>
  <c r="P55" i="11"/>
  <c r="N55" i="11"/>
  <c r="M55" i="11"/>
  <c r="E109" i="7"/>
  <c r="R37" i="11"/>
  <c r="Q37" i="11"/>
  <c r="L37" i="11"/>
  <c r="H9" i="2"/>
  <c r="E72" i="2"/>
  <c r="E109" i="2" s="1"/>
  <c r="L19" i="11"/>
  <c r="Q19" i="11"/>
  <c r="R19" i="11"/>
  <c r="Q15" i="11" l="1"/>
  <c r="Q55" i="11" s="1"/>
  <c r="L15" i="11"/>
  <c r="L55" i="11" s="1"/>
  <c r="R15" i="11"/>
  <c r="R55" i="11" s="1"/>
</calcChain>
</file>

<file path=xl/sharedStrings.xml><?xml version="1.0" encoding="utf-8"?>
<sst xmlns="http://schemas.openxmlformats.org/spreadsheetml/2006/main" count="935" uniqueCount="340">
  <si>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</si>
  <si>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</si>
  <si>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</si>
  <si>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40</t>
  </si>
  <si>
    <t>000 1 00 00000 00 0000 000</t>
  </si>
  <si>
    <t>ДОХОДЫ</t>
  </si>
  <si>
    <t>НАЛОГИ НА ПРИБЫЛЬ, ДОХОДЫ</t>
  </si>
  <si>
    <t>000 1 01 01000 00 0000 110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</si>
  <si>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</si>
  <si>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</si>
  <si>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000 1 01 02000 01 0000 110</t>
  </si>
  <si>
    <t>Налог на доходы физических лиц</t>
  </si>
  <si>
    <t>000 1 05 00000 00 0000 000</t>
  </si>
  <si>
    <t>000 1 06 00000 00 0000 000</t>
  </si>
  <si>
    <t>НАЛОГИ НА ИМУЩЕСТВО</t>
  </si>
  <si>
    <t>000 1 08 00000 00 0000 000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</si>
  <si>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</si>
  <si>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</si>
  <si>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</si>
  <si>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</si>
  <si>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</si>
  <si>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</si>
  <si>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</si>
  <si>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 от сдачи в аренду имущества, находящегося в государственной и муниципальной собственности</t>
  </si>
  <si>
    <t>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</si>
  <si>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</si>
  <si>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</si>
  <si>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</si>
  <si>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ШТРАФНЫЕ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</si>
  <si>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</si>
  <si>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</si>
  <si>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</si>
  <si>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- прочие поступления от денежных взысканий (штрафов) и иных сумм в возмещение ущерба, зачисляемые в местные бюджеты</t>
  </si>
  <si>
    <t xml:space="preserve">ИТОГО СОБСТВЕННЫХ  ДОХОДОВ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</si>
  <si>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</si>
  <si>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</si>
  <si>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</si>
  <si>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</si>
  <si>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Дотации от других бюджетов бюджетной системы Российской Федерации</t>
  </si>
  <si>
    <t>Прочие дотации</t>
  </si>
  <si>
    <t>Субвенции от других бюджетов бюджетной системы Российской Федерации</t>
  </si>
  <si>
    <t>Прочие субвенции</t>
  </si>
  <si>
    <t>Субсидии от других бюджетов бюджетной системы Российской Федерации</t>
  </si>
  <si>
    <t>РЫНОЧНЫЕ ПРОДАЖИ ТОВАРОВ И УСЛУГ</t>
  </si>
  <si>
    <t>Доходы от продажи услуг, зачисляемые в местные бюджеты</t>
  </si>
  <si>
    <t>ВСЕГО ДОХОДОВ</t>
  </si>
  <si>
    <t>182 1 01 02040 01 0000 110</t>
  </si>
  <si>
    <t>Налог на доходы физических лиц с доходов, полученных в виде выигрышей и призов в проводимых конкурсах, играх и других мероприятий в целях рекламы товаров, работ и услуг, страховых выплат по договорам добровольного страхования жизни, заключенным на срок менее 5 лет, в части превышения сумм страховых взносов, увеличенных на сумму, расчитанную исходя из действующей ставки рефинансирования, процентных доходов по вкладамв банках (за исключением срочных пенсионных вкладов, внесенных на срок не менее 6 месяцев), в виде материальной выгоды от экономии на процентах при получении заемных (кредитных) средств (за исключением материальной выгоды, полученной на процентах за пользование целевыми займами (кредитами) на новое строительство или приобретение жилья)</t>
  </si>
  <si>
    <t>182 1 05 02000 01 0000 110</t>
  </si>
  <si>
    <t>000 1 08 03000 01 0000 110</t>
  </si>
  <si>
    <t>438 1 08 03010 01 0000 110</t>
  </si>
  <si>
    <t>000 1 08 07160 01 0000 110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</si>
  <si>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</si>
  <si>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</si>
  <si>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000 1 11 08040 00 0000 120</t>
  </si>
  <si>
    <t>000 1 11 05010 00 0000 120</t>
  </si>
  <si>
    <t>000 1 12 00000 00 0000 000</t>
  </si>
  <si>
    <t>000 1 16 00000 00 0000 000</t>
  </si>
  <si>
    <t>498 1 12 01000 01 0000 120</t>
  </si>
  <si>
    <t>182 1 16 03010 01 0000 140</t>
  </si>
  <si>
    <t>000 2 02 01000 00 0000 151</t>
  </si>
  <si>
    <t>000 2 02 01100 00 0000 151</t>
  </si>
  <si>
    <t>000 2 02 02000 00 0000 151</t>
  </si>
  <si>
    <t>000 2 02 04000 00 0000 151</t>
  </si>
  <si>
    <t>000 1 01 00000 00 0000 000</t>
  </si>
  <si>
    <t>182 1 01 01012 02 0000 110</t>
  </si>
  <si>
    <t>000 2 02 01010 05 0000 151</t>
  </si>
  <si>
    <t>000 2 02 01070 05 0000 151</t>
  </si>
  <si>
    <t xml:space="preserve"> -дотации бюджетам муниципальных образований на выравнивание уровня бюджетной обеспеченности</t>
  </si>
  <si>
    <t>000 2 02 02080 05 0000 151</t>
  </si>
  <si>
    <t>Субвенции бюджетам муниципальных районов на оплату ЖКХ отдельным категориям граждан</t>
  </si>
  <si>
    <t>000 2 02 02900 00 0000 151</t>
  </si>
  <si>
    <t>000 2 02 02940 05 0000 151</t>
  </si>
  <si>
    <t>Прочие субвенции, зачисляемые в бюджеты муниципальных районов</t>
  </si>
  <si>
    <t>Прочие субсидии, зачисляемые в бюджеты муниципальных районов</t>
  </si>
  <si>
    <t>000 2 02 04930 05 0000 151</t>
  </si>
  <si>
    <t>000 2 02 09065 05 0000 151</t>
  </si>
  <si>
    <t>Прочие безвозмездные поступления в бюджеты муниципальных районов от бюджетов поселений</t>
  </si>
  <si>
    <t>НАЛОГИ НА СОВОКУПНЫЙ ДОХОД</t>
  </si>
  <si>
    <t>Единый налог на вмененный доход для отдельных видов деятельности</t>
  </si>
  <si>
    <t>Земельный налог</t>
  </si>
  <si>
    <t xml:space="preserve">Госпошлина за совершение нотариальных действий </t>
  </si>
  <si>
    <t>Код дохода</t>
  </si>
  <si>
    <t>000 1 01 01010 00 0000 110</t>
  </si>
  <si>
    <t>182 1 01 02022 01 0000 110</t>
  </si>
  <si>
    <t>0001 01 02010 01 0000  110</t>
  </si>
  <si>
    <t>0001 01 02030 01 0000 110</t>
  </si>
  <si>
    <t>182 1 06 06000 03 0000 110</t>
  </si>
  <si>
    <t>000 1 08 07140 01 0000 110</t>
  </si>
  <si>
    <t>000 1 09 01000 03 0000 110</t>
  </si>
  <si>
    <t>000 1 09 04000 00 0000 110</t>
  </si>
  <si>
    <t>000 1 09 04050 03 0000 110</t>
  </si>
  <si>
    <t>000 1 09 07000 03 0000 110</t>
  </si>
  <si>
    <t>000 1 09 07030 03 0000 110</t>
  </si>
  <si>
    <t>000 1 09 07050 03 0000 110</t>
  </si>
  <si>
    <t>000 1 11 05020 00 0000 120</t>
  </si>
  <si>
    <t>000 1 11 05025 05 0000 120</t>
  </si>
  <si>
    <t>000 1 15 00000 00 0000 000</t>
  </si>
  <si>
    <t>000 1 16 25000 01 0000 140</t>
  </si>
  <si>
    <t>000 1 16 25060 01 0000 140</t>
  </si>
  <si>
    <t>000 1 16 27000 01 0000 140</t>
  </si>
  <si>
    <t>000 1 16 28000 01 0000 140</t>
  </si>
  <si>
    <t>000 1 16 30000 01 0000 140</t>
  </si>
  <si>
    <t>000 1 16 90000 00 0000 140</t>
  </si>
  <si>
    <t>000 1 16 90050 05 0000 140</t>
  </si>
  <si>
    <t>000 1 17 05050 05 0000 180</t>
  </si>
  <si>
    <t>000 2 02 02220 00 0000 151</t>
  </si>
  <si>
    <t>000 2 02 02223 05 0000 151</t>
  </si>
  <si>
    <t>000 2 02 02330 00 0000 151</t>
  </si>
  <si>
    <t>000 2 02 02333 05 0000 151</t>
  </si>
  <si>
    <t>000 2 02 02350 00 0000 151</t>
  </si>
  <si>
    <t>000 2 02 02354 05 0000 151</t>
  </si>
  <si>
    <t>182 1 01 02021 01 0000 110</t>
  </si>
  <si>
    <t>000 1 11 03000 00 0000 120</t>
  </si>
  <si>
    <t>Наименование</t>
  </si>
  <si>
    <t>-налог на прибыль организаций, зачисляемый в бюджеты субъектов РФ</t>
  </si>
  <si>
    <t>Налог на доходы физических лиц с доходов, полученных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</si>
  <si>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</si>
  <si>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</si>
  <si>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Налог на прибыль, зачисляемый в местные бюджеты</t>
  </si>
  <si>
    <t>Налоги на имущество</t>
  </si>
  <si>
    <t>Прочие налоги и сборы (по отмененным местным налогам и сборам)</t>
  </si>
  <si>
    <t>Арендная плата за земли, находящиеся в государственной собственности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</si>
  <si>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Арендная плата и поступления от продажи права на заключение договоров аренды за  земли, находящиеся в собственности муниципальных районов</t>
  </si>
  <si>
    <t>АДМИНИСТРАТИВНЫЕ ПЛАТЕЖИ И СБОРЫ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</si>
  <si>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законодательства,лесного законодательства, водного законодательства</t>
  </si>
  <si>
    <t>Денежные взыскания (штрафы) за нарушение Федерального закона "О пожарной безопасности"</t>
  </si>
  <si>
    <t>Денежные взыскания (штрафы) за нарушение законодательства в области обеспечения санитарно-эпидимиологического благополучия человека и законодательства в сфере защиты потребителей</t>
  </si>
  <si>
    <t>Денежные взыскания (штрафы) за административные правонарушения в области дорожного движения</t>
  </si>
  <si>
    <t>Субвенции на осуществление расходов бюджетов по выплате государственных пособий гражданам, имеющим детей</t>
  </si>
  <si>
    <t>Субвенции бюджетам муниципальных районов на осуществление расходов бюджетов по выплате государственных пособий гражданам, имеющим детей</t>
  </si>
  <si>
    <t>Субвенции бюджетам на ежемесячное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</si>
  <si>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</si>
  <si>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</si>
  <si>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Субвенции бюджетам муниципальных районов на осуществление полномочий по первичному воинскому учету на территориях, на территориях, где отсутствуют военные комиссариаты</t>
  </si>
  <si>
    <t>Плановые показатели на 2006 год</t>
  </si>
  <si>
    <t>182 1 01 02020 01 0000 110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</si>
  <si>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</si>
  <si>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 xml:space="preserve"> - государственная пошлина за выдачу ордера на квартиру</t>
  </si>
  <si>
    <t>182 1 06 06023 05 0000 110</t>
  </si>
  <si>
    <t>Земельный налог, взимаемый по ставке, установленной подпунктом 2 пункта 1 статьи 394 Налогового Кодекса Российской Федерации и применяемой к объекту налогообложения, расположенному в границах межселенной территории</t>
  </si>
  <si>
    <t>000 1 08 04000 01 0000 110</t>
  </si>
  <si>
    <t>ПРОЧИЕ НЕНАЛОГОВЫЕ ДОХОДЫ БЮДЖЕТОВ МНИЦИПАЛЬНЫХ РАЙОНОВ</t>
  </si>
  <si>
    <t xml:space="preserve"> -дотации бюджетам субъектов РФ на поддержку мер по обеспечению сбалансированности бюджетов</t>
  </si>
  <si>
    <t>000 2 02 02080 00 0000 151</t>
  </si>
  <si>
    <t>Субвенции на оплату жилищно-коммунальных услуг отдельным категориям граждан</t>
  </si>
  <si>
    <t>000 2 02 02090 00 0000 151</t>
  </si>
  <si>
    <t>Субвенции бюджетам на осуществление полномочий по подготовке и проведению сельскохозяйственной переписи</t>
  </si>
  <si>
    <t>000 2 02 02094 05 0000 151</t>
  </si>
  <si>
    <t>Субвенции бюджетам муниципальных районов на осуществление полномочий по подготовке и проведению сельскохозяйственной переписи</t>
  </si>
  <si>
    <t>000 2 02 02180 00 0000 151</t>
  </si>
  <si>
    <t>000 2 02 02180 05 0000 151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</si>
  <si>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</si>
  <si>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состовлению (изменению и дополнению) списков кандидатов в присяжные заседатели федеральных судов общей юрисдикции в Российской Федерации</t>
  </si>
  <si>
    <t>000 2 02 02420 00 0000 151</t>
  </si>
  <si>
    <t>Субвенции бюджетам 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</si>
  <si>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000 2 02 02423 05 0000 151</t>
  </si>
  <si>
    <t>Субвенции бюджетам муниципальных районовна 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</si>
  <si>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>000 2 02 09000 00 0000 151</t>
  </si>
  <si>
    <t>Прочие безвозмездные поступления от других бюджетов бюджетной системы</t>
  </si>
  <si>
    <t>000 2 02 09060 00 0000 151</t>
  </si>
  <si>
    <t>Прочие безвозмездные поступления от бюджетов поселений</t>
  </si>
  <si>
    <t>ДОХОДЫ ОТ ПРЕДПРИНИМАТЕЛЬСКОЙ  И  ИНОЙ ПРИНОСЯЩЕЙ ДОХОД  ДЕЯТЕЛЬНОСТИ</t>
  </si>
  <si>
    <t>000 2 02 01010 00 0000 151</t>
  </si>
  <si>
    <t>Дотации на выравнивание уровня бюджетной обеспеченности</t>
  </si>
  <si>
    <t>000 2 02 01070 00 0000 151</t>
  </si>
  <si>
    <t>Дотации бюджетам на поддержку мер по обеспечению сбалансированности бюджетов</t>
  </si>
  <si>
    <t>Доходы от продажи услуг</t>
  </si>
  <si>
    <t xml:space="preserve">000 3 00 00000 00 0000 000 </t>
  </si>
  <si>
    <t xml:space="preserve">000 3 02 00000 00 0000 000 </t>
  </si>
  <si>
    <t xml:space="preserve">000 3 02 01000 00 0000 130 </t>
  </si>
  <si>
    <t>000 3 02 01050 05 0000 130</t>
  </si>
  <si>
    <t xml:space="preserve">                                   Приложение №</t>
  </si>
  <si>
    <t>к решению Мотыгинского районного Совета депутатов</t>
  </si>
  <si>
    <t>от "_____"______________2006г. №_________</t>
  </si>
  <si>
    <t>тыс. руб.</t>
  </si>
  <si>
    <t>Доходы  районного бюджета на 2006 год</t>
  </si>
  <si>
    <t>по группам и подгруппам бюджетной классификации</t>
  </si>
  <si>
    <t>000 1 11 05000 00 0000 120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</si>
  <si>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</si>
  <si>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</si>
  <si>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</si>
  <si>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государственной и муниципальной собственности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</si>
  <si>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</si>
  <si>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000 1 14 02032 05 0000 410</t>
  </si>
  <si>
    <t>000 1 14 02030 05 0000 410</t>
  </si>
  <si>
    <t xml:space="preserve"> -налог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зарегестрированными в качестве индивидуальных предпринимателей, частных нотариусов и других лиц, занимающихся частной практикой</t>
  </si>
  <si>
    <t xml:space="preserve"> -налог на доходы физических лиц с доходов, облагаемых по налоговой ставке, установленной пунктом 1 статьи 224 Налогового Кодекса Российской Федерации и полученных физическими лицами, зарегестрированными в качестве индивидуальных предпринимателей, частных нотариусов и других лиц, занимающихся частной практикой</t>
  </si>
  <si>
    <t xml:space="preserve"> -государственная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</si>
  <si>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 -земельный налог (по обязательствам, возникшим до 01.01.2005г.)</t>
  </si>
  <si>
    <t xml:space="preserve"> -целевые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</si>
  <si>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-прочие местные налоги и сборы</t>
  </si>
  <si>
    <t xml:space="preserve"> -проценты, полученные от предоставления бюджетных кредитов внутри страны за счет средств местных бюджетов</t>
  </si>
  <si>
    <t xml:space="preserve"> -арендная плата и поступления от продажи права на заключение договоров аренды за  земли  до разграничения государственной собственности на землю (за исключением земель, предназначенных для целей жилищного строительства)</t>
  </si>
  <si>
    <t xml:space="preserve"> -прочие поступления от использования имущества, находящегося в муниципальной собственности</t>
  </si>
  <si>
    <t xml:space="preserve"> -доходы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</si>
  <si>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 xml:space="preserve"> -денежные взыскания (штрафы) за нарушение законодательства о налогах и сборах, предусмотренные статьями 116,117,118, пунктами 1 и 2 статьи 120, статьями 125, 126, 128, 129, 129.1, 132, 134, пунктом 2 статьи 135 и статьей 135.1 Налогового Кодекса Российской Федерации</t>
  </si>
  <si>
    <t xml:space="preserve"> -денежные взыскания (штрафы) за нарушение земельного законодательства</t>
  </si>
  <si>
    <t>000 1 16 03030 01 0000 140</t>
  </si>
  <si>
    <t xml:space="preserve"> -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</si>
  <si>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Исполнение на 22.11.2006 года</t>
  </si>
  <si>
    <t>020 1 11 03050 05 0000 120</t>
  </si>
  <si>
    <t>010 1 11 05011 01 0000 120</t>
  </si>
  <si>
    <t>010 1 11 08045 05 0000 120</t>
  </si>
  <si>
    <t>000 1 17 05000 00 0000 000</t>
  </si>
  <si>
    <t xml:space="preserve">ПРОЧИЕ НЕНАЛОГОВЫЕ ДОХОДЫ </t>
  </si>
  <si>
    <t>000 1 19 00000 00 0000 000</t>
  </si>
  <si>
    <t>ВОЗВРАТ ОСТАТКОВ СУБСИДИЙ И СУБВЕНЦИЙ ПРОШЛЫХ ЛЕТ</t>
  </si>
  <si>
    <t>000 1 19 05010 05 0000 150</t>
  </si>
  <si>
    <t>Возврат остатков субсидий и субвенций прошлых лет</t>
  </si>
  <si>
    <t>План по решению сессии</t>
  </si>
  <si>
    <t>000 2 02 02254 05 0000 151</t>
  </si>
  <si>
    <t>Субвенции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</si>
  <si>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Субвенции бюджетам муниципальных районов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транспртных средств</t>
  </si>
  <si>
    <t>жкх</t>
  </si>
  <si>
    <t>мслуж</t>
  </si>
  <si>
    <t>опека</t>
  </si>
  <si>
    <t>пов етс</t>
  </si>
  <si>
    <t>благоустр</t>
  </si>
  <si>
    <t>*</t>
  </si>
  <si>
    <t>субвенция несоверш</t>
  </si>
  <si>
    <t>субвенция соцзащита органы</t>
  </si>
  <si>
    <t>субвенция соцзащита жку</t>
  </si>
  <si>
    <t>субвенция с/х производство</t>
  </si>
  <si>
    <t>субвенция кл.руков</t>
  </si>
  <si>
    <t>возврат жку</t>
  </si>
  <si>
    <t>субвенция меры соцподдержки</t>
  </si>
  <si>
    <t>о защите прав ребенка</t>
  </si>
  <si>
    <t>соцподдержка инвалидов</t>
  </si>
  <si>
    <t>соц обслуживание населения</t>
  </si>
  <si>
    <t>на погашение кред.задолж.</t>
  </si>
  <si>
    <t>отд.категориям граждан</t>
  </si>
  <si>
    <t>приемн родит</t>
  </si>
  <si>
    <t>образоват.проц</t>
  </si>
  <si>
    <t>субенция скорая</t>
  </si>
  <si>
    <t>предприним ЦРБ</t>
  </si>
  <si>
    <t>вус</t>
  </si>
  <si>
    <t>Доходы  районного бюджета на 2007 год</t>
  </si>
  <si>
    <t>Субвенции бюджетам муниципальных районов на реализацию полномочий по осуществлению выплат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</si>
  <si>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Плановые показатели на 2007 год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</si>
  <si>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</si>
  <si>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</si>
  <si>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</si>
  <si>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</si>
  <si>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</si>
  <si>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</si>
  <si>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</si>
  <si>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</si>
  <si>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</si>
  <si>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</si>
  <si>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1</t>
  </si>
  <si>
    <t>01</t>
  </si>
  <si>
    <t>010</t>
  </si>
  <si>
    <t>110</t>
  </si>
  <si>
    <t>02</t>
  </si>
  <si>
    <t>020</t>
  </si>
  <si>
    <t>06</t>
  </si>
  <si>
    <t>08</t>
  </si>
  <si>
    <t>03</t>
  </si>
  <si>
    <t>04</t>
  </si>
  <si>
    <t>040</t>
  </si>
  <si>
    <t>30</t>
  </si>
  <si>
    <t>2</t>
  </si>
  <si>
    <t>№ строки</t>
  </si>
  <si>
    <t xml:space="preserve">000 </t>
  </si>
  <si>
    <t>182</t>
  </si>
  <si>
    <t>001</t>
  </si>
  <si>
    <t>043</t>
  </si>
  <si>
    <t>999</t>
  </si>
  <si>
    <t xml:space="preserve">                                          "О бюджете Мотыгинского района на 2007 год"</t>
  </si>
  <si>
    <t xml:space="preserve">                                            от 29.01.2007 № 13-107</t>
  </si>
  <si>
    <t xml:space="preserve">                                            районного Совета депутатов</t>
  </si>
  <si>
    <t xml:space="preserve">                                            к решению  сессии </t>
  </si>
  <si>
    <t xml:space="preserve">                                            Приложение № 3</t>
  </si>
  <si>
    <t>БЕЗВОЗМЕЗДНЫЕ ПОСТУПЛЕНИЯ ОТ ДРУГИХ БЮДЖЕТОВ БЮДЖЕТНОЙ СИСТЕМЫ РОССИЙСКОЙ ФЕДЕРАЦИИ</t>
  </si>
  <si>
    <t>024</t>
  </si>
  <si>
    <t>10</t>
  </si>
  <si>
    <t>Прочие межбюджетные трансферты, передаваемые бюджетам</t>
  </si>
  <si>
    <t>Иные межбюджетные трансферты</t>
  </si>
  <si>
    <t>Дотации на выравнивание бюджетной обеспеченности</t>
  </si>
  <si>
    <t>0102</t>
  </si>
  <si>
    <t>0103</t>
  </si>
  <si>
    <t>НАЛОГИ НА ТОВАРЫ (РАБОТЫ, УСЛУГИ), РЕАЛИЗУЕМЫЕ НА ТЕРРИТОРИИ РОССИЙСКОЙ ФЕДЕРАЦИИ</t>
  </si>
  <si>
    <t>230</t>
  </si>
  <si>
    <t>240</t>
  </si>
  <si>
    <t>250</t>
  </si>
  <si>
    <t>260</t>
  </si>
  <si>
    <t>7514</t>
  </si>
  <si>
    <t>5003</t>
  </si>
  <si>
    <t>Земельный налог с физических лиц, обладающих земельным участком, расположенным в границах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</si>
  <si>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</si>
  <si>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</si>
  <si>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</si>
  <si>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</si>
  <si>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</t>
  </si>
  <si>
    <t>49</t>
  </si>
  <si>
    <t>35</t>
  </si>
  <si>
    <t>118</t>
  </si>
  <si>
    <t>150</t>
  </si>
  <si>
    <t>805</t>
  </si>
  <si>
    <t xml:space="preserve">                                         Совета депутатов   </t>
  </si>
  <si>
    <t>231</t>
  </si>
  <si>
    <t>241</t>
  </si>
  <si>
    <t>251</t>
  </si>
  <si>
    <t>261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</si>
  <si>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</si>
  <si>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</si>
  <si>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</si>
  <si>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</si>
  <si>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</si>
  <si>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Земельный налог с физических лиц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</si>
  <si>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</si>
  <si>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Субвенции бюджетам бюджетной системы Российской Федерации
</t>
  </si>
  <si>
    <t>Код аналинической группы подвида</t>
  </si>
  <si>
    <t>8223</t>
  </si>
  <si>
    <t>7412</t>
  </si>
  <si>
    <t xml:space="preserve">                                            Приложение № 2</t>
  </si>
  <si>
    <t>Код группы подвида</t>
  </si>
  <si>
    <t>НАЛОГОВЫЕ И НЕНАЛОГОВЫЕ ДОХОДЫ</t>
  </si>
  <si>
    <t>Наименование кода классификации доходов бюджета</t>
  </si>
  <si>
    <t>Доходы бюджета на 2024 год</t>
  </si>
  <si>
    <t xml:space="preserve">Дотации бюджетам бюджетной системы Российской Федерации
</t>
  </si>
  <si>
    <t>Дотации бюджетам сельских поселений на выравнивание бюджетной обеспеченности из бюджета субъекта Российской Федерации (за счет средств субвенции краевого бюджета)</t>
  </si>
  <si>
    <t>Дотации бюджетам сельских поселений на выравнивание бюджетной обеспеченности из бюджета субъекта Российской Федерации (за счет средств районного бюджета)</t>
  </si>
  <si>
    <t xml:space="preserve">Субвенции бюджетам сельских поселений на выполнение передаваемых полномочий субъектов Российской Федерации (на создание и обеспечение деятельности административных комиссий)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</si>
  <si>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</si>
  <si>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</si>
  <si>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</si>
  <si>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 передаваемые бюджетам сельских поселений (на содержание автомобильных дорог общего пользования местного значения)</t>
  </si>
  <si>
    <t>Прочие межбюджетные трансферты, передаваемые бюджетам  сельских  поселений (на регулирование сбалансированности при осуществлении полномочий по решению вопросов местного значения)</t>
  </si>
  <si>
    <t>Доходы бюджета на 2025 год</t>
  </si>
  <si>
    <t>Доходы бюджета на 2026 год</t>
  </si>
  <si>
    <t xml:space="preserve">                                         К  решению Кирсантьевского сельского</t>
  </si>
  <si>
    <t xml:space="preserve">                                                                                                          </t>
  </si>
  <si>
    <t xml:space="preserve">          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</si>
  <si>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</si>
  <si>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</si>
  <si>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руб.</t>
  </si>
  <si>
    <t>Доходы бюджета на 2024 год и плановый период 2025-2026 годов</t>
  </si>
  <si>
    <t>№3/34    от 28.03.2024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</si>
</sst>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00">
    <xf numFmtId="0" fontId="0" fillId="0" borderId="0" xfId="0"/>
    <xf numFmtId="0" fontId="0" fillId="0" borderId="0" xfId="0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wrapText="1"/>
    </xf>
    <xf numFmtId="0" fontId="0" fillId="7" borderId="1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left" wrapText="1"/>
    </xf>
    <xf numFmtId="0" fontId="1" fillId="8" borderId="1" xfId="0" applyFont="1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horizontal="right" wrapText="1"/>
    </xf>
    <xf numFmtId="0" fontId="0" fillId="7" borderId="1" xfId="0" applyFill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0" fillId="4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5" borderId="1" xfId="0" applyFill="1" applyBorder="1" applyAlignment="1">
      <alignment horizontal="right" wrapText="1"/>
    </xf>
    <xf numFmtId="0" fontId="0" fillId="3" borderId="1" xfId="0" applyFill="1" applyBorder="1" applyAlignment="1">
      <alignment horizontal="right" wrapText="1"/>
    </xf>
    <xf numFmtId="0" fontId="1" fillId="8" borderId="1" xfId="0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/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49" fontId="4" fillId="0" borderId="1" xfId="0" applyNumberFormat="1" applyFont="1" applyBorder="1"/>
    <xf numFmtId="0" fontId="4" fillId="0" borderId="0" xfId="0" applyFont="1" applyAlignment="1">
      <alignment horizontal="left" wrapText="1"/>
    </xf>
    <xf numFmtId="0" fontId="4" fillId="0" borderId="4" xfId="0" applyFont="1" applyBorder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4" fillId="9" borderId="1" xfId="0" applyFont="1" applyFill="1" applyBorder="1" applyAlignment="1">
      <alignment horizontal="right"/>
    </xf>
    <xf numFmtId="0" fontId="4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7" xfId="0" applyFont="1" applyBorder="1"/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wrapText="1"/>
    </xf>
    <xf numFmtId="0" fontId="7" fillId="0" borderId="1" xfId="2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textRotation="90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0" borderId="7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36"/>
  <sheetViews>
    <sheetView workbookViewId="0">
      <selection activeCell="G1" sqref="G1:K65536"/>
    </sheetView>
  </sheetViews>
  <sheetFormatPr defaultRowHeight="12.75" x14ac:dyDescent="0.2"/>
  <cols>
    <col min="1" max="1" width="2.5703125" customWidth="1"/>
    <col min="2" max="2" width="24.7109375" customWidth="1"/>
    <col min="3" max="3" width="46" style="1" customWidth="1"/>
    <col min="4" max="4" width="9.42578125" style="1" hidden="1" customWidth="1"/>
    <col min="6" max="10" width="9.140625" hidden="1" customWidth="1"/>
    <col min="11" max="11" width="0" hidden="1" customWidth="1"/>
  </cols>
  <sheetData>
    <row r="1" spans="2:8" x14ac:dyDescent="0.2">
      <c r="B1" s="87" t="s">
        <v>172</v>
      </c>
      <c r="C1" s="87"/>
      <c r="D1" s="87"/>
      <c r="E1" s="87"/>
    </row>
    <row r="2" spans="2:8" x14ac:dyDescent="0.2">
      <c r="B2" s="87" t="s">
        <v>173</v>
      </c>
      <c r="C2" s="87"/>
      <c r="D2" s="87"/>
      <c r="E2" s="87"/>
    </row>
    <row r="3" spans="2:8" x14ac:dyDescent="0.2">
      <c r="B3" s="87" t="s">
        <v>174</v>
      </c>
      <c r="C3" s="87"/>
      <c r="D3" s="87"/>
      <c r="E3" s="87"/>
    </row>
    <row r="4" spans="2:8" x14ac:dyDescent="0.2">
      <c r="B4" s="87"/>
      <c r="C4" s="87"/>
      <c r="D4" s="87"/>
      <c r="E4" s="87"/>
    </row>
    <row r="5" spans="2:8" ht="18" x14ac:dyDescent="0.25">
      <c r="B5" s="85" t="s">
        <v>176</v>
      </c>
      <c r="C5" s="85"/>
      <c r="D5" s="85"/>
      <c r="E5" s="85"/>
    </row>
    <row r="6" spans="2:8" ht="18" x14ac:dyDescent="0.25">
      <c r="B6" s="85" t="s">
        <v>177</v>
      </c>
      <c r="C6" s="85"/>
      <c r="D6" s="85"/>
      <c r="E6" s="85"/>
    </row>
    <row r="7" spans="2:8" x14ac:dyDescent="0.2">
      <c r="B7" s="86" t="s">
        <v>175</v>
      </c>
      <c r="C7" s="86"/>
      <c r="D7" s="86"/>
      <c r="E7" s="86"/>
    </row>
    <row r="8" spans="2:8" ht="63.75" x14ac:dyDescent="0.2">
      <c r="B8" s="35" t="s">
        <v>82</v>
      </c>
      <c r="C8" s="35" t="s">
        <v>114</v>
      </c>
      <c r="D8" s="35" t="s">
        <v>210</v>
      </c>
      <c r="E8" s="35" t="s">
        <v>135</v>
      </c>
      <c r="F8" s="14" t="s">
        <v>200</v>
      </c>
    </row>
    <row r="9" spans="2:8" x14ac:dyDescent="0.2">
      <c r="B9" s="15" t="s">
        <v>4</v>
      </c>
      <c r="C9" s="16" t="s">
        <v>5</v>
      </c>
      <c r="D9" s="27">
        <v>57027</v>
      </c>
      <c r="E9" s="17">
        <f>E10+E21+E23+E26+E33+E40+E50+E56+E57+E69+E52+E70</f>
        <v>56175.4</v>
      </c>
      <c r="F9" s="17">
        <f>F10+F21+F23+F26+F33+F40+F50+F56+F57+F69</f>
        <v>54091</v>
      </c>
      <c r="G9" t="e">
        <f>#REF!</f>
        <v>#REF!</v>
      </c>
      <c r="H9" t="e">
        <f>G9-E9</f>
        <v>#REF!</v>
      </c>
    </row>
    <row r="10" spans="2:8" x14ac:dyDescent="0.2">
      <c r="B10" s="18" t="s">
        <v>64</v>
      </c>
      <c r="C10" s="19" t="s">
        <v>6</v>
      </c>
      <c r="D10" s="28">
        <v>32597</v>
      </c>
      <c r="E10" s="20">
        <f>E11+E14</f>
        <v>38750</v>
      </c>
      <c r="F10" s="20">
        <f>F11+F14</f>
        <v>36326</v>
      </c>
      <c r="H10">
        <v>727</v>
      </c>
    </row>
    <row r="11" spans="2:8" x14ac:dyDescent="0.2">
      <c r="B11" s="8" t="s">
        <v>7</v>
      </c>
      <c r="C11" s="2" t="s">
        <v>8</v>
      </c>
      <c r="D11" s="29">
        <v>6450</v>
      </c>
      <c r="E11" s="3">
        <f>E12</f>
        <v>8377</v>
      </c>
      <c r="F11" s="3">
        <f>F12</f>
        <v>8351</v>
      </c>
      <c r="H11">
        <v>111</v>
      </c>
    </row>
    <row r="12" spans="2:8" ht="39" customHeight="1" x14ac:dyDescent="0.2">
      <c r="B12" s="9" t="s">
        <v>83</v>
      </c>
      <c r="C12" s="6" t="s">
        <v>9</v>
      </c>
      <c r="D12" s="30">
        <v>6450</v>
      </c>
      <c r="E12" s="7">
        <f>E13</f>
        <v>8377</v>
      </c>
      <c r="F12" s="7">
        <f>F13</f>
        <v>8351</v>
      </c>
      <c r="H12">
        <v>13</v>
      </c>
    </row>
    <row r="13" spans="2:8" ht="27.75" customHeight="1" x14ac:dyDescent="0.2">
      <c r="B13" s="21" t="s">
        <v>65</v>
      </c>
      <c r="C13" s="13" t="s">
        <v>115</v>
      </c>
      <c r="D13" s="31">
        <v>6450</v>
      </c>
      <c r="E13" s="14">
        <v>8377</v>
      </c>
      <c r="F13" s="14">
        <v>8351</v>
      </c>
    </row>
    <row r="14" spans="2:8" x14ac:dyDescent="0.2">
      <c r="B14" s="8" t="s">
        <v>10</v>
      </c>
      <c r="C14" s="2" t="s">
        <v>11</v>
      </c>
      <c r="D14" s="29">
        <v>26147</v>
      </c>
      <c r="E14" s="3">
        <f>E15+E16+E19+E20</f>
        <v>30373</v>
      </c>
      <c r="F14" s="3">
        <f>F15+F16+F19+F20</f>
        <v>27975</v>
      </c>
    </row>
    <row r="15" spans="2:8" ht="40.5" customHeight="1" x14ac:dyDescent="0.2">
      <c r="B15" s="9" t="s">
        <v>85</v>
      </c>
      <c r="C15" s="6" t="s">
        <v>116</v>
      </c>
      <c r="D15" s="30"/>
      <c r="E15" s="7">
        <v>1</v>
      </c>
      <c r="F15" s="7">
        <v>1</v>
      </c>
    </row>
    <row r="16" spans="2:8" ht="50.25" customHeight="1" x14ac:dyDescent="0.2">
      <c r="B16" s="9" t="s">
        <v>136</v>
      </c>
      <c r="C16" s="6" t="s">
        <v>137</v>
      </c>
      <c r="D16" s="30">
        <v>26086</v>
      </c>
      <c r="E16" s="7">
        <f>E17+E18</f>
        <v>29972</v>
      </c>
      <c r="F16" s="7">
        <f>F17+F18</f>
        <v>27574</v>
      </c>
    </row>
    <row r="17" spans="2:6" ht="103.5" customHeight="1" x14ac:dyDescent="0.2">
      <c r="B17" s="21" t="s">
        <v>112</v>
      </c>
      <c r="C17" s="13" t="s">
        <v>186</v>
      </c>
      <c r="D17" s="31">
        <v>26054</v>
      </c>
      <c r="E17" s="14">
        <v>29892</v>
      </c>
      <c r="F17" s="14">
        <v>27497</v>
      </c>
    </row>
    <row r="18" spans="2:6" ht="99" customHeight="1" x14ac:dyDescent="0.2">
      <c r="B18" s="21" t="s">
        <v>84</v>
      </c>
      <c r="C18" s="13" t="s">
        <v>187</v>
      </c>
      <c r="D18" s="31">
        <v>32</v>
      </c>
      <c r="E18" s="14">
        <v>80</v>
      </c>
      <c r="F18" s="14">
        <v>77</v>
      </c>
    </row>
    <row r="19" spans="2:6" ht="40.5" customHeight="1" x14ac:dyDescent="0.2">
      <c r="B19" s="9" t="s">
        <v>86</v>
      </c>
      <c r="C19" s="6" t="s">
        <v>117</v>
      </c>
      <c r="D19" s="30"/>
      <c r="E19" s="7">
        <v>400</v>
      </c>
      <c r="F19" s="7">
        <v>400</v>
      </c>
    </row>
    <row r="20" spans="2:6" ht="228" customHeight="1" x14ac:dyDescent="0.2">
      <c r="B20" s="9" t="s">
        <v>46</v>
      </c>
      <c r="C20" s="6" t="s">
        <v>47</v>
      </c>
      <c r="D20" s="30">
        <v>61</v>
      </c>
      <c r="E20" s="7"/>
      <c r="F20" s="7"/>
    </row>
    <row r="21" spans="2:6" x14ac:dyDescent="0.2">
      <c r="B21" s="10" t="s">
        <v>12</v>
      </c>
      <c r="C21" s="11" t="s">
        <v>78</v>
      </c>
      <c r="D21" s="32">
        <v>2928</v>
      </c>
      <c r="E21" s="12">
        <f>E22</f>
        <v>3567</v>
      </c>
      <c r="F21" s="12">
        <f>F22</f>
        <v>3690</v>
      </c>
    </row>
    <row r="22" spans="2:6" ht="25.5" x14ac:dyDescent="0.2">
      <c r="B22" s="21" t="s">
        <v>48</v>
      </c>
      <c r="C22" s="13" t="s">
        <v>79</v>
      </c>
      <c r="D22" s="31">
        <v>2928</v>
      </c>
      <c r="E22" s="14">
        <v>3567</v>
      </c>
      <c r="F22" s="14">
        <v>3690</v>
      </c>
    </row>
    <row r="23" spans="2:6" x14ac:dyDescent="0.2">
      <c r="B23" s="10" t="s">
        <v>13</v>
      </c>
      <c r="C23" s="11" t="s">
        <v>14</v>
      </c>
      <c r="D23" s="32">
        <v>2305</v>
      </c>
      <c r="E23" s="12">
        <f>E24</f>
        <v>361</v>
      </c>
      <c r="F23" s="12">
        <f>F24</f>
        <v>341</v>
      </c>
    </row>
    <row r="24" spans="2:6" x14ac:dyDescent="0.2">
      <c r="B24" s="8" t="s">
        <v>87</v>
      </c>
      <c r="C24" s="2" t="s">
        <v>80</v>
      </c>
      <c r="D24" s="29">
        <v>2305</v>
      </c>
      <c r="E24" s="3">
        <f>E25</f>
        <v>361</v>
      </c>
      <c r="F24" s="3">
        <f>F25</f>
        <v>341</v>
      </c>
    </row>
    <row r="25" spans="2:6" ht="78.75" customHeight="1" x14ac:dyDescent="0.2">
      <c r="B25" s="22" t="s">
        <v>139</v>
      </c>
      <c r="C25" s="4" t="s">
        <v>140</v>
      </c>
      <c r="D25" s="33">
        <v>2305</v>
      </c>
      <c r="E25" s="5">
        <v>361</v>
      </c>
      <c r="F25" s="5">
        <v>341</v>
      </c>
    </row>
    <row r="26" spans="2:6" x14ac:dyDescent="0.2">
      <c r="B26" s="10" t="s">
        <v>15</v>
      </c>
      <c r="C26" s="11" t="s">
        <v>16</v>
      </c>
      <c r="D26" s="32">
        <v>619</v>
      </c>
      <c r="E26" s="12">
        <f>E27+E29+E30</f>
        <v>893</v>
      </c>
      <c r="F26" s="12">
        <f>F27+F29+F30</f>
        <v>839</v>
      </c>
    </row>
    <row r="27" spans="2:6" ht="38.25" x14ac:dyDescent="0.2">
      <c r="B27" s="9" t="s">
        <v>49</v>
      </c>
      <c r="C27" s="6" t="s">
        <v>17</v>
      </c>
      <c r="D27" s="30">
        <v>588</v>
      </c>
      <c r="E27" s="7">
        <f>E28</f>
        <v>259</v>
      </c>
      <c r="F27" s="7">
        <f>F28</f>
        <v>241</v>
      </c>
    </row>
    <row r="28" spans="2:6" ht="61.5" customHeight="1" x14ac:dyDescent="0.2">
      <c r="B28" s="21" t="s">
        <v>50</v>
      </c>
      <c r="C28" s="13" t="s">
        <v>188</v>
      </c>
      <c r="D28" s="31">
        <v>588</v>
      </c>
      <c r="E28" s="14">
        <v>259</v>
      </c>
      <c r="F28" s="14">
        <v>241</v>
      </c>
    </row>
    <row r="29" spans="2:6" ht="12.75" customHeight="1" x14ac:dyDescent="0.2">
      <c r="B29" s="9" t="s">
        <v>141</v>
      </c>
      <c r="C29" s="6" t="s">
        <v>81</v>
      </c>
      <c r="D29" s="30">
        <v>16</v>
      </c>
      <c r="E29" s="7">
        <v>41</v>
      </c>
      <c r="F29" s="7">
        <v>37</v>
      </c>
    </row>
    <row r="30" spans="2:6" ht="40.5" customHeight="1" x14ac:dyDescent="0.2">
      <c r="B30" s="9" t="s">
        <v>18</v>
      </c>
      <c r="C30" s="6" t="s">
        <v>19</v>
      </c>
      <c r="D30" s="30">
        <v>15</v>
      </c>
      <c r="E30" s="7">
        <f>E31+E32</f>
        <v>593</v>
      </c>
      <c r="F30" s="7">
        <f>F31+F32</f>
        <v>561</v>
      </c>
    </row>
    <row r="31" spans="2:6" ht="77.25" customHeight="1" x14ac:dyDescent="0.2">
      <c r="B31" s="21" t="s">
        <v>88</v>
      </c>
      <c r="C31" s="13" t="s">
        <v>118</v>
      </c>
      <c r="D31" s="31"/>
      <c r="E31" s="14">
        <v>593</v>
      </c>
      <c r="F31" s="14">
        <v>561</v>
      </c>
    </row>
    <row r="32" spans="2:6" ht="25.5" x14ac:dyDescent="0.2">
      <c r="B32" s="21" t="s">
        <v>51</v>
      </c>
      <c r="C32" s="13" t="s">
        <v>138</v>
      </c>
      <c r="D32" s="31">
        <v>15</v>
      </c>
      <c r="E32" s="14"/>
      <c r="F32" s="14"/>
    </row>
    <row r="33" spans="2:6" ht="38.25" x14ac:dyDescent="0.2">
      <c r="B33" s="10" t="s">
        <v>53</v>
      </c>
      <c r="C33" s="11" t="s">
        <v>52</v>
      </c>
      <c r="D33" s="32">
        <v>579</v>
      </c>
      <c r="E33" s="12">
        <f>E34+E35+E37</f>
        <v>1359</v>
      </c>
      <c r="F33" s="12">
        <f>F34+F35+F37</f>
        <v>1358</v>
      </c>
    </row>
    <row r="34" spans="2:6" ht="25.5" x14ac:dyDescent="0.2">
      <c r="B34" s="9" t="s">
        <v>89</v>
      </c>
      <c r="C34" s="6" t="s">
        <v>119</v>
      </c>
      <c r="D34" s="30"/>
      <c r="E34" s="7">
        <v>-224</v>
      </c>
      <c r="F34" s="7">
        <v>-197</v>
      </c>
    </row>
    <row r="35" spans="2:6" x14ac:dyDescent="0.2">
      <c r="B35" s="9" t="s">
        <v>90</v>
      </c>
      <c r="C35" s="6" t="s">
        <v>120</v>
      </c>
      <c r="D35" s="30"/>
      <c r="E35" s="7">
        <f>E36</f>
        <v>1228</v>
      </c>
      <c r="F35" s="7">
        <f>F36</f>
        <v>1202</v>
      </c>
    </row>
    <row r="36" spans="2:6" ht="25.5" x14ac:dyDescent="0.2">
      <c r="B36" s="21" t="s">
        <v>91</v>
      </c>
      <c r="C36" s="13" t="s">
        <v>189</v>
      </c>
      <c r="D36" s="31"/>
      <c r="E36" s="14">
        <v>1228</v>
      </c>
      <c r="F36" s="14">
        <v>1202</v>
      </c>
    </row>
    <row r="37" spans="2:6" ht="25.5" x14ac:dyDescent="0.2">
      <c r="B37" s="9" t="s">
        <v>92</v>
      </c>
      <c r="C37" s="6" t="s">
        <v>121</v>
      </c>
      <c r="D37" s="30">
        <v>579</v>
      </c>
      <c r="E37" s="7">
        <f>E38+E39</f>
        <v>355</v>
      </c>
      <c r="F37" s="7">
        <f>F38+F39</f>
        <v>353</v>
      </c>
    </row>
    <row r="38" spans="2:6" ht="51" x14ac:dyDescent="0.2">
      <c r="B38" s="21" t="s">
        <v>93</v>
      </c>
      <c r="C38" s="13" t="s">
        <v>190</v>
      </c>
      <c r="D38" s="31"/>
      <c r="E38" s="14">
        <v>-4</v>
      </c>
      <c r="F38" s="14">
        <v>-4</v>
      </c>
    </row>
    <row r="39" spans="2:6" x14ac:dyDescent="0.2">
      <c r="B39" s="21" t="s">
        <v>94</v>
      </c>
      <c r="C39" s="13" t="s">
        <v>191</v>
      </c>
      <c r="D39" s="31">
        <v>579</v>
      </c>
      <c r="E39" s="14">
        <v>359</v>
      </c>
      <c r="F39" s="14">
        <v>357</v>
      </c>
    </row>
    <row r="40" spans="2:6" ht="42" customHeight="1" x14ac:dyDescent="0.2">
      <c r="B40" s="10" t="s">
        <v>20</v>
      </c>
      <c r="C40" s="11" t="s">
        <v>21</v>
      </c>
      <c r="D40" s="32">
        <v>11557</v>
      </c>
      <c r="E40" s="12">
        <f>E41+E43+E48</f>
        <v>6758</v>
      </c>
      <c r="F40" s="12">
        <f>F41+F43+F48</f>
        <v>6524</v>
      </c>
    </row>
    <row r="41" spans="2:6" ht="25.5" x14ac:dyDescent="0.2">
      <c r="B41" s="9" t="s">
        <v>113</v>
      </c>
      <c r="C41" s="6" t="s">
        <v>22</v>
      </c>
      <c r="D41" s="30">
        <v>654</v>
      </c>
      <c r="E41" s="7">
        <f>E42</f>
        <v>33</v>
      </c>
      <c r="F41" s="3">
        <f>F42</f>
        <v>33</v>
      </c>
    </row>
    <row r="42" spans="2:6" ht="38.25" x14ac:dyDescent="0.2">
      <c r="B42" s="21" t="s">
        <v>201</v>
      </c>
      <c r="C42" s="13" t="s">
        <v>192</v>
      </c>
      <c r="D42" s="31">
        <v>654</v>
      </c>
      <c r="E42" s="14">
        <v>33</v>
      </c>
      <c r="F42" s="14">
        <v>33</v>
      </c>
    </row>
    <row r="43" spans="2:6" ht="38.25" x14ac:dyDescent="0.2">
      <c r="B43" s="9" t="s">
        <v>178</v>
      </c>
      <c r="C43" s="6" t="s">
        <v>23</v>
      </c>
      <c r="D43" s="30">
        <v>10000</v>
      </c>
      <c r="E43" s="7">
        <f>E44+E46</f>
        <v>5108</v>
      </c>
      <c r="F43" s="3">
        <f>F44+F46</f>
        <v>4940</v>
      </c>
    </row>
    <row r="44" spans="2:6" ht="65.25" customHeight="1" x14ac:dyDescent="0.2">
      <c r="B44" s="8" t="s">
        <v>55</v>
      </c>
      <c r="C44" s="2" t="s">
        <v>24</v>
      </c>
      <c r="D44" s="29">
        <v>10000</v>
      </c>
      <c r="E44" s="3">
        <f>E45</f>
        <v>5108</v>
      </c>
      <c r="F44" s="7">
        <f>F45</f>
        <v>4940</v>
      </c>
    </row>
    <row r="45" spans="2:6" ht="63" customHeight="1" x14ac:dyDescent="0.2">
      <c r="B45" s="21" t="s">
        <v>202</v>
      </c>
      <c r="C45" s="13" t="s">
        <v>193</v>
      </c>
      <c r="D45" s="31">
        <v>10000</v>
      </c>
      <c r="E45" s="14">
        <v>5108</v>
      </c>
      <c r="F45" s="14">
        <v>4940</v>
      </c>
    </row>
    <row r="46" spans="2:6" ht="76.5" hidden="1" x14ac:dyDescent="0.2">
      <c r="B46" s="8" t="s">
        <v>95</v>
      </c>
      <c r="C46" s="2" t="s">
        <v>122</v>
      </c>
      <c r="D46" s="29"/>
      <c r="E46" s="3">
        <f>E47</f>
        <v>0</v>
      </c>
      <c r="F46" s="7">
        <f>F47</f>
        <v>0</v>
      </c>
    </row>
    <row r="47" spans="2:6" ht="51" hidden="1" x14ac:dyDescent="0.2">
      <c r="B47" s="21" t="s">
        <v>96</v>
      </c>
      <c r="C47" s="13" t="s">
        <v>123</v>
      </c>
      <c r="D47" s="31"/>
      <c r="E47" s="14"/>
      <c r="F47" s="14"/>
    </row>
    <row r="48" spans="2:6" ht="39.75" customHeight="1" x14ac:dyDescent="0.2">
      <c r="B48" s="9" t="s">
        <v>54</v>
      </c>
      <c r="C48" s="6" t="s">
        <v>25</v>
      </c>
      <c r="D48" s="30">
        <v>903</v>
      </c>
      <c r="E48" s="7">
        <f>E49</f>
        <v>1617</v>
      </c>
      <c r="F48" s="3">
        <f>F49</f>
        <v>1551</v>
      </c>
    </row>
    <row r="49" spans="2:6" ht="26.25" customHeight="1" x14ac:dyDescent="0.2">
      <c r="B49" s="21" t="s">
        <v>203</v>
      </c>
      <c r="C49" s="13" t="s">
        <v>194</v>
      </c>
      <c r="D49" s="31">
        <v>903</v>
      </c>
      <c r="E49" s="14">
        <v>1617</v>
      </c>
      <c r="F49" s="14">
        <v>1551</v>
      </c>
    </row>
    <row r="50" spans="2:6" ht="25.5" x14ac:dyDescent="0.2">
      <c r="B50" s="10" t="s">
        <v>56</v>
      </c>
      <c r="C50" s="11" t="s">
        <v>26</v>
      </c>
      <c r="D50" s="32">
        <v>2423</v>
      </c>
      <c r="E50" s="12">
        <f>E51</f>
        <v>2965</v>
      </c>
      <c r="F50" s="12">
        <f>F51</f>
        <v>2765</v>
      </c>
    </row>
    <row r="51" spans="2:6" ht="25.5" x14ac:dyDescent="0.2">
      <c r="B51" s="9" t="s">
        <v>58</v>
      </c>
      <c r="C51" s="6" t="s">
        <v>27</v>
      </c>
      <c r="D51" s="30">
        <v>2423</v>
      </c>
      <c r="E51" s="7">
        <v>2965</v>
      </c>
      <c r="F51" s="14">
        <v>2765</v>
      </c>
    </row>
    <row r="52" spans="2:6" ht="25.5" x14ac:dyDescent="0.2">
      <c r="B52" s="10" t="s">
        <v>179</v>
      </c>
      <c r="C52" s="11" t="s">
        <v>180</v>
      </c>
      <c r="D52" s="32"/>
      <c r="E52" s="12">
        <f>E53</f>
        <v>50</v>
      </c>
      <c r="F52" s="14"/>
    </row>
    <row r="53" spans="2:6" ht="26.25" customHeight="1" x14ac:dyDescent="0.2">
      <c r="B53" s="9" t="s">
        <v>181</v>
      </c>
      <c r="C53" s="6" t="s">
        <v>182</v>
      </c>
      <c r="D53" s="30"/>
      <c r="E53" s="7">
        <f>E54</f>
        <v>50</v>
      </c>
      <c r="F53" s="14"/>
    </row>
    <row r="54" spans="2:6" ht="51" customHeight="1" x14ac:dyDescent="0.2">
      <c r="B54" s="8" t="s">
        <v>185</v>
      </c>
      <c r="C54" s="2" t="s">
        <v>183</v>
      </c>
      <c r="D54" s="29"/>
      <c r="E54" s="3">
        <f>E55</f>
        <v>50</v>
      </c>
      <c r="F54" s="14"/>
    </row>
    <row r="55" spans="2:6" ht="76.5" customHeight="1" x14ac:dyDescent="0.2">
      <c r="B55" s="22" t="s">
        <v>184</v>
      </c>
      <c r="C55" s="4" t="s">
        <v>195</v>
      </c>
      <c r="D55" s="33"/>
      <c r="E55" s="5">
        <v>50</v>
      </c>
      <c r="F55" s="14"/>
    </row>
    <row r="56" spans="2:6" ht="15.75" customHeight="1" x14ac:dyDescent="0.2">
      <c r="B56" s="10" t="s">
        <v>97</v>
      </c>
      <c r="C56" s="11" t="s">
        <v>124</v>
      </c>
      <c r="D56" s="32"/>
      <c r="E56" s="12">
        <v>4</v>
      </c>
      <c r="F56" s="12">
        <v>4</v>
      </c>
    </row>
    <row r="57" spans="2:6" ht="15.75" customHeight="1" x14ac:dyDescent="0.2">
      <c r="B57" s="10" t="s">
        <v>57</v>
      </c>
      <c r="C57" s="11" t="s">
        <v>28</v>
      </c>
      <c r="D57" s="32">
        <v>4019</v>
      </c>
      <c r="E57" s="12">
        <f>E58+E61+E63+E64+E65+E66</f>
        <v>2306</v>
      </c>
      <c r="F57" s="12">
        <f>F58+F61+F63+F64+F65+F66</f>
        <v>2230</v>
      </c>
    </row>
    <row r="58" spans="2:6" ht="25.5" x14ac:dyDescent="0.2">
      <c r="B58" s="9" t="s">
        <v>29</v>
      </c>
      <c r="C58" s="6" t="s">
        <v>30</v>
      </c>
      <c r="D58" s="30">
        <v>19</v>
      </c>
      <c r="E58" s="7">
        <f>E59+E60</f>
        <v>2</v>
      </c>
      <c r="F58" s="3">
        <v>2</v>
      </c>
    </row>
    <row r="59" spans="2:6" ht="75" customHeight="1" x14ac:dyDescent="0.2">
      <c r="B59" s="21" t="s">
        <v>59</v>
      </c>
      <c r="C59" s="13" t="s">
        <v>196</v>
      </c>
      <c r="D59" s="31">
        <v>19</v>
      </c>
      <c r="E59" s="14"/>
      <c r="F59" s="14"/>
    </row>
    <row r="60" spans="2:6" ht="63" customHeight="1" x14ac:dyDescent="0.2">
      <c r="B60" s="21" t="s">
        <v>198</v>
      </c>
      <c r="C60" s="13" t="s">
        <v>199</v>
      </c>
      <c r="D60" s="31"/>
      <c r="E60" s="14">
        <v>2</v>
      </c>
      <c r="F60" s="14">
        <v>2</v>
      </c>
    </row>
    <row r="61" spans="2:6" ht="88.5" customHeight="1" x14ac:dyDescent="0.2">
      <c r="B61" s="9" t="s">
        <v>98</v>
      </c>
      <c r="C61" s="6" t="s">
        <v>125</v>
      </c>
      <c r="D61" s="30"/>
      <c r="E61" s="7">
        <f>E62</f>
        <v>1</v>
      </c>
      <c r="F61" s="3">
        <f>F62</f>
        <v>1</v>
      </c>
    </row>
    <row r="62" spans="2:6" ht="25.5" x14ac:dyDescent="0.2">
      <c r="B62" s="21" t="s">
        <v>99</v>
      </c>
      <c r="C62" s="13" t="s">
        <v>197</v>
      </c>
      <c r="D62" s="31"/>
      <c r="E62" s="14">
        <v>1</v>
      </c>
      <c r="F62" s="14">
        <v>1</v>
      </c>
    </row>
    <row r="63" spans="2:6" ht="25.5" customHeight="1" x14ac:dyDescent="0.2">
      <c r="B63" s="9" t="s">
        <v>100</v>
      </c>
      <c r="C63" s="6" t="s">
        <v>126</v>
      </c>
      <c r="D63" s="30"/>
      <c r="E63" s="7">
        <v>37</v>
      </c>
      <c r="F63" s="3">
        <v>36</v>
      </c>
    </row>
    <row r="64" spans="2:6" ht="51" customHeight="1" x14ac:dyDescent="0.2">
      <c r="B64" s="9" t="s">
        <v>101</v>
      </c>
      <c r="C64" s="6" t="s">
        <v>127</v>
      </c>
      <c r="D64" s="30"/>
      <c r="E64" s="7">
        <v>221</v>
      </c>
      <c r="F64" s="3">
        <v>207</v>
      </c>
    </row>
    <row r="65" spans="2:8" ht="38.25" x14ac:dyDescent="0.2">
      <c r="B65" s="9" t="s">
        <v>102</v>
      </c>
      <c r="C65" s="6" t="s">
        <v>128</v>
      </c>
      <c r="D65" s="30"/>
      <c r="E65" s="7">
        <v>347</v>
      </c>
      <c r="F65" s="3">
        <v>322</v>
      </c>
    </row>
    <row r="66" spans="2:8" ht="26.25" customHeight="1" x14ac:dyDescent="0.2">
      <c r="B66" s="9" t="s">
        <v>103</v>
      </c>
      <c r="C66" s="6" t="s">
        <v>31</v>
      </c>
      <c r="D66" s="30">
        <v>4000</v>
      </c>
      <c r="E66" s="7">
        <f>E67</f>
        <v>1698</v>
      </c>
      <c r="F66" s="3">
        <f>F67</f>
        <v>1662</v>
      </c>
    </row>
    <row r="67" spans="2:8" ht="39.75" customHeight="1" x14ac:dyDescent="0.2">
      <c r="B67" s="21" t="s">
        <v>104</v>
      </c>
      <c r="C67" s="13" t="s">
        <v>32</v>
      </c>
      <c r="D67" s="31">
        <v>4000</v>
      </c>
      <c r="E67" s="14">
        <v>1698</v>
      </c>
      <c r="F67" s="5">
        <v>1662</v>
      </c>
    </row>
    <row r="68" spans="2:8" x14ac:dyDescent="0.2">
      <c r="B68" s="10" t="s">
        <v>204</v>
      </c>
      <c r="C68" s="11" t="s">
        <v>205</v>
      </c>
      <c r="D68" s="32"/>
      <c r="E68" s="12"/>
      <c r="F68" s="12"/>
    </row>
    <row r="69" spans="2:8" ht="25.5" x14ac:dyDescent="0.2">
      <c r="B69" s="9" t="s">
        <v>105</v>
      </c>
      <c r="C69" s="6" t="s">
        <v>142</v>
      </c>
      <c r="D69" s="30"/>
      <c r="E69" s="7">
        <v>14</v>
      </c>
      <c r="F69" s="7">
        <v>14</v>
      </c>
    </row>
    <row r="70" spans="2:8" ht="25.5" x14ac:dyDescent="0.2">
      <c r="B70" s="10" t="s">
        <v>206</v>
      </c>
      <c r="C70" s="11" t="s">
        <v>207</v>
      </c>
      <c r="D70" s="32"/>
      <c r="E70" s="12">
        <f>E71</f>
        <v>-851.6</v>
      </c>
      <c r="F70" s="12"/>
    </row>
    <row r="71" spans="2:8" ht="25.5" x14ac:dyDescent="0.2">
      <c r="B71" s="22" t="s">
        <v>208</v>
      </c>
      <c r="C71" s="4" t="s">
        <v>209</v>
      </c>
      <c r="D71" s="33"/>
      <c r="E71" s="5">
        <v>-851.6</v>
      </c>
      <c r="F71" s="5"/>
    </row>
    <row r="72" spans="2:8" x14ac:dyDescent="0.2">
      <c r="B72" s="23"/>
      <c r="C72" s="24" t="s">
        <v>33</v>
      </c>
      <c r="D72" s="34">
        <v>57027</v>
      </c>
      <c r="E72" s="25">
        <f>E9</f>
        <v>56175.4</v>
      </c>
      <c r="F72" s="25">
        <f>F9</f>
        <v>54091</v>
      </c>
    </row>
    <row r="73" spans="2:8" x14ac:dyDescent="0.2">
      <c r="B73" s="15" t="s">
        <v>34</v>
      </c>
      <c r="C73" s="16" t="s">
        <v>35</v>
      </c>
      <c r="D73" s="16"/>
      <c r="E73" s="17">
        <f>E75+E81+E100+E104</f>
        <v>311853.39999999997</v>
      </c>
      <c r="F73" s="17">
        <v>209828</v>
      </c>
      <c r="G73" t="e">
        <f>#REF!</f>
        <v>#REF!</v>
      </c>
      <c r="H73" t="e">
        <f>G73-E73</f>
        <v>#REF!</v>
      </c>
    </row>
    <row r="74" spans="2:8" ht="51" customHeight="1" x14ac:dyDescent="0.2">
      <c r="B74" s="18" t="s">
        <v>36</v>
      </c>
      <c r="C74" s="19" t="s">
        <v>37</v>
      </c>
      <c r="D74" s="19"/>
      <c r="E74" s="20">
        <f>E75+E81+E100+E104</f>
        <v>311853.39999999997</v>
      </c>
      <c r="F74" s="20">
        <f>F75+F81+F100</f>
        <v>184074</v>
      </c>
      <c r="G74" t="e">
        <f>#REF!</f>
        <v>#REF!</v>
      </c>
      <c r="H74" t="e">
        <f>G74-E74</f>
        <v>#REF!</v>
      </c>
    </row>
    <row r="75" spans="2:8" ht="25.5" x14ac:dyDescent="0.2">
      <c r="B75" s="10" t="s">
        <v>60</v>
      </c>
      <c r="C75" s="11" t="s">
        <v>38</v>
      </c>
      <c r="D75" s="11"/>
      <c r="E75" s="12">
        <f>E76+E78</f>
        <v>98766</v>
      </c>
      <c r="F75" s="12">
        <v>81320</v>
      </c>
      <c r="G75" t="e">
        <f>#REF!</f>
        <v>#REF!</v>
      </c>
      <c r="H75" t="e">
        <f>G75-E75</f>
        <v>#REF!</v>
      </c>
    </row>
    <row r="76" spans="2:8" ht="25.5" x14ac:dyDescent="0.2">
      <c r="B76" s="9" t="s">
        <v>163</v>
      </c>
      <c r="C76" s="6" t="s">
        <v>164</v>
      </c>
      <c r="D76" s="6"/>
      <c r="E76" s="7">
        <f>E77</f>
        <v>68300</v>
      </c>
      <c r="F76" s="3">
        <f>F77</f>
        <v>68300</v>
      </c>
    </row>
    <row r="77" spans="2:8" ht="36" customHeight="1" x14ac:dyDescent="0.2">
      <c r="B77" s="21" t="s">
        <v>66</v>
      </c>
      <c r="C77" s="13" t="s">
        <v>68</v>
      </c>
      <c r="D77" s="13"/>
      <c r="E77" s="14">
        <v>68300</v>
      </c>
      <c r="F77" s="14">
        <v>68300</v>
      </c>
    </row>
    <row r="78" spans="2:8" ht="28.5" customHeight="1" x14ac:dyDescent="0.2">
      <c r="B78" s="9" t="s">
        <v>165</v>
      </c>
      <c r="C78" s="6" t="s">
        <v>166</v>
      </c>
      <c r="D78" s="6"/>
      <c r="E78" s="7">
        <f>E79</f>
        <v>30466</v>
      </c>
      <c r="F78" s="3">
        <f>F79</f>
        <v>13020</v>
      </c>
    </row>
    <row r="79" spans="2:8" ht="26.25" customHeight="1" x14ac:dyDescent="0.2">
      <c r="B79" s="21" t="s">
        <v>67</v>
      </c>
      <c r="C79" s="13" t="s">
        <v>143</v>
      </c>
      <c r="D79" s="13"/>
      <c r="E79" s="14">
        <v>30466</v>
      </c>
      <c r="F79" s="14">
        <v>13020</v>
      </c>
    </row>
    <row r="80" spans="2:8" hidden="1" x14ac:dyDescent="0.2">
      <c r="B80" s="21" t="s">
        <v>61</v>
      </c>
      <c r="C80" s="13" t="s">
        <v>39</v>
      </c>
      <c r="D80" s="13"/>
      <c r="E80" s="14"/>
      <c r="F80" s="14"/>
    </row>
    <row r="81" spans="2:10" ht="25.5" x14ac:dyDescent="0.2">
      <c r="B81" s="10" t="s">
        <v>62</v>
      </c>
      <c r="C81" s="11" t="s">
        <v>40</v>
      </c>
      <c r="D81" s="11"/>
      <c r="E81" s="12">
        <f>E82+E84+E86+E88+E92+E94+E96+E98+E90</f>
        <v>150207.1</v>
      </c>
      <c r="F81" s="12">
        <f>F82+F84+F86+F88+F92+F94+F96+F98</f>
        <v>83084</v>
      </c>
      <c r="G81" t="e">
        <f>#REF!</f>
        <v>#REF!</v>
      </c>
      <c r="H81">
        <f>E134</f>
        <v>4380.7590000000009</v>
      </c>
      <c r="I81" t="e">
        <f>G81+H81</f>
        <v>#REF!</v>
      </c>
      <c r="J81" t="e">
        <f>I81-E81</f>
        <v>#REF!</v>
      </c>
    </row>
    <row r="82" spans="2:10" ht="24.75" customHeight="1" x14ac:dyDescent="0.2">
      <c r="B82" s="9" t="s">
        <v>144</v>
      </c>
      <c r="C82" s="6" t="s">
        <v>145</v>
      </c>
      <c r="D82" s="6"/>
      <c r="E82" s="7">
        <f>E83</f>
        <v>10592.2</v>
      </c>
      <c r="F82" s="7">
        <f>F83</f>
        <v>3944</v>
      </c>
    </row>
    <row r="83" spans="2:10" ht="27.75" customHeight="1" x14ac:dyDescent="0.2">
      <c r="B83" s="22" t="s">
        <v>69</v>
      </c>
      <c r="C83" s="4" t="s">
        <v>70</v>
      </c>
      <c r="D83" s="4"/>
      <c r="E83" s="5">
        <v>10592.2</v>
      </c>
      <c r="F83" s="5">
        <v>3944</v>
      </c>
    </row>
    <row r="84" spans="2:10" ht="38.25" x14ac:dyDescent="0.2">
      <c r="B84" s="9" t="s">
        <v>146</v>
      </c>
      <c r="C84" s="6" t="s">
        <v>147</v>
      </c>
      <c r="D84" s="6"/>
      <c r="E84" s="7">
        <f>E85</f>
        <v>261.5</v>
      </c>
      <c r="F84" s="7">
        <f>F85</f>
        <v>0</v>
      </c>
    </row>
    <row r="85" spans="2:10" ht="37.5" customHeight="1" x14ac:dyDescent="0.2">
      <c r="B85" s="22" t="s">
        <v>148</v>
      </c>
      <c r="C85" s="4" t="s">
        <v>149</v>
      </c>
      <c r="D85" s="4"/>
      <c r="E85" s="5">
        <v>261.5</v>
      </c>
      <c r="F85" s="5"/>
    </row>
    <row r="86" spans="2:10" ht="89.25" customHeight="1" x14ac:dyDescent="0.2">
      <c r="B86" s="9" t="s">
        <v>150</v>
      </c>
      <c r="C86" s="6" t="s">
        <v>152</v>
      </c>
      <c r="D86" s="6"/>
      <c r="E86" s="7">
        <f>E87</f>
        <v>8.4</v>
      </c>
      <c r="F86" s="7">
        <f>F87</f>
        <v>0</v>
      </c>
    </row>
    <row r="87" spans="2:10" ht="88.5" customHeight="1" x14ac:dyDescent="0.2">
      <c r="B87" s="22" t="s">
        <v>151</v>
      </c>
      <c r="C87" s="4" t="s">
        <v>153</v>
      </c>
      <c r="D87" s="4"/>
      <c r="E87" s="5">
        <v>8.4</v>
      </c>
      <c r="F87" s="5"/>
    </row>
    <row r="88" spans="2:10" ht="38.25" x14ac:dyDescent="0.2">
      <c r="B88" s="9" t="s">
        <v>106</v>
      </c>
      <c r="C88" s="6" t="s">
        <v>129</v>
      </c>
      <c r="D88" s="6"/>
      <c r="E88" s="7">
        <f>E89</f>
        <v>6134.7</v>
      </c>
      <c r="F88" s="7">
        <v>4400</v>
      </c>
    </row>
    <row r="89" spans="2:10" ht="53.25" customHeight="1" x14ac:dyDescent="0.2">
      <c r="B89" s="21" t="s">
        <v>107</v>
      </c>
      <c r="C89" s="13" t="s">
        <v>130</v>
      </c>
      <c r="D89" s="13"/>
      <c r="E89" s="14">
        <v>6134.7</v>
      </c>
      <c r="F89" s="14">
        <v>4400</v>
      </c>
    </row>
    <row r="90" spans="2:10" ht="64.5" customHeight="1" x14ac:dyDescent="0.2">
      <c r="B90" s="9" t="s">
        <v>211</v>
      </c>
      <c r="C90" s="6" t="s">
        <v>212</v>
      </c>
      <c r="D90" s="6"/>
      <c r="E90" s="7">
        <f>E91</f>
        <v>26.6</v>
      </c>
      <c r="F90" s="14"/>
    </row>
    <row r="91" spans="2:10" ht="67.5" customHeight="1" x14ac:dyDescent="0.2">
      <c r="B91" s="21" t="s">
        <v>211</v>
      </c>
      <c r="C91" s="13" t="s">
        <v>213</v>
      </c>
      <c r="D91" s="13"/>
      <c r="E91" s="14">
        <v>26.6</v>
      </c>
      <c r="F91" s="14"/>
    </row>
    <row r="92" spans="2:10" ht="27.75" customHeight="1" x14ac:dyDescent="0.2">
      <c r="B92" s="9" t="s">
        <v>108</v>
      </c>
      <c r="C92" s="6" t="s">
        <v>131</v>
      </c>
      <c r="D92" s="6"/>
      <c r="E92" s="7">
        <f>E93</f>
        <v>2576.8000000000002</v>
      </c>
      <c r="F92" s="7">
        <v>1930</v>
      </c>
    </row>
    <row r="93" spans="2:10" ht="39.75" customHeight="1" x14ac:dyDescent="0.2">
      <c r="B93" s="21" t="s">
        <v>109</v>
      </c>
      <c r="C93" s="13" t="s">
        <v>132</v>
      </c>
      <c r="D93" s="13"/>
      <c r="E93" s="14">
        <v>2576.8000000000002</v>
      </c>
      <c r="F93" s="14">
        <v>1930</v>
      </c>
    </row>
    <row r="94" spans="2:10" ht="39" customHeight="1" x14ac:dyDescent="0.2">
      <c r="B94" s="9" t="s">
        <v>110</v>
      </c>
      <c r="C94" s="6" t="s">
        <v>133</v>
      </c>
      <c r="D94" s="6"/>
      <c r="E94" s="7">
        <f>E95</f>
        <v>611.1</v>
      </c>
      <c r="F94" s="7">
        <v>458</v>
      </c>
    </row>
    <row r="95" spans="2:10" ht="48.75" customHeight="1" x14ac:dyDescent="0.2">
      <c r="B95" s="21" t="s">
        <v>111</v>
      </c>
      <c r="C95" s="13" t="s">
        <v>134</v>
      </c>
      <c r="D95" s="13"/>
      <c r="E95" s="14">
        <v>611.1</v>
      </c>
      <c r="F95" s="14">
        <v>458</v>
      </c>
    </row>
    <row r="96" spans="2:10" ht="63.75" x14ac:dyDescent="0.2">
      <c r="B96" s="9" t="s">
        <v>154</v>
      </c>
      <c r="C96" s="6" t="s">
        <v>155</v>
      </c>
      <c r="D96" s="6"/>
      <c r="E96" s="7">
        <f>E97</f>
        <v>1546.8</v>
      </c>
      <c r="F96" s="7">
        <f>F97</f>
        <v>0</v>
      </c>
    </row>
    <row r="97" spans="2:10" ht="50.25" customHeight="1" x14ac:dyDescent="0.2">
      <c r="B97" s="21" t="s">
        <v>156</v>
      </c>
      <c r="C97" s="4" t="s">
        <v>157</v>
      </c>
      <c r="D97" s="4"/>
      <c r="E97" s="14">
        <v>1546.8</v>
      </c>
      <c r="F97" s="14"/>
    </row>
    <row r="98" spans="2:10" x14ac:dyDescent="0.2">
      <c r="B98" s="9" t="s">
        <v>71</v>
      </c>
      <c r="C98" s="6" t="s">
        <v>41</v>
      </c>
      <c r="D98" s="6"/>
      <c r="E98" s="7">
        <f>E99</f>
        <v>128449</v>
      </c>
      <c r="F98" s="7">
        <f>F99</f>
        <v>72352</v>
      </c>
    </row>
    <row r="99" spans="2:10" ht="25.5" x14ac:dyDescent="0.2">
      <c r="B99" s="21" t="s">
        <v>72</v>
      </c>
      <c r="C99" s="13" t="s">
        <v>73</v>
      </c>
      <c r="D99" s="13"/>
      <c r="E99" s="14">
        <v>128449</v>
      </c>
      <c r="F99" s="14">
        <v>72352</v>
      </c>
      <c r="G99">
        <v>-4800</v>
      </c>
    </row>
    <row r="100" spans="2:10" ht="25.5" x14ac:dyDescent="0.2">
      <c r="B100" s="10" t="s">
        <v>63</v>
      </c>
      <c r="C100" s="11" t="s">
        <v>42</v>
      </c>
      <c r="D100" s="11"/>
      <c r="E100" s="12">
        <f>E101</f>
        <v>36342.699999999997</v>
      </c>
      <c r="F100" s="12">
        <f>F101</f>
        <v>19670</v>
      </c>
      <c r="G100" t="e">
        <f>#REF!</f>
        <v>#REF!</v>
      </c>
      <c r="H100">
        <f>E116</f>
        <v>16004.4</v>
      </c>
      <c r="I100" t="e">
        <f>G100+H100</f>
        <v>#REF!</v>
      </c>
      <c r="J100" t="e">
        <f>I100-E100</f>
        <v>#REF!</v>
      </c>
    </row>
    <row r="101" spans="2:10" ht="25.5" x14ac:dyDescent="0.2">
      <c r="B101" s="22" t="s">
        <v>75</v>
      </c>
      <c r="C101" s="4" t="s">
        <v>74</v>
      </c>
      <c r="D101" s="4"/>
      <c r="E101" s="5">
        <v>36342.699999999997</v>
      </c>
      <c r="F101" s="5">
        <v>19670</v>
      </c>
    </row>
    <row r="102" spans="2:10" ht="25.5" x14ac:dyDescent="0.2">
      <c r="B102" s="10" t="s">
        <v>158</v>
      </c>
      <c r="C102" s="11" t="s">
        <v>159</v>
      </c>
      <c r="D102" s="11"/>
      <c r="E102" s="12">
        <f>E103</f>
        <v>26537.599999999999</v>
      </c>
      <c r="F102" s="12"/>
    </row>
    <row r="103" spans="2:10" ht="25.5" x14ac:dyDescent="0.2">
      <c r="B103" s="9" t="s">
        <v>160</v>
      </c>
      <c r="C103" s="6" t="s">
        <v>161</v>
      </c>
      <c r="D103" s="6"/>
      <c r="E103" s="7">
        <f>E104</f>
        <v>26537.599999999999</v>
      </c>
      <c r="F103" s="3"/>
    </row>
    <row r="104" spans="2:10" ht="26.25" customHeight="1" x14ac:dyDescent="0.2">
      <c r="B104" s="21" t="s">
        <v>76</v>
      </c>
      <c r="C104" s="13" t="s">
        <v>77</v>
      </c>
      <c r="D104" s="13"/>
      <c r="E104" s="14">
        <v>26537.599999999999</v>
      </c>
      <c r="F104" s="14">
        <v>11995</v>
      </c>
    </row>
    <row r="105" spans="2:10" ht="30" customHeight="1" x14ac:dyDescent="0.2">
      <c r="B105" s="18" t="s">
        <v>168</v>
      </c>
      <c r="C105" s="19" t="s">
        <v>162</v>
      </c>
      <c r="D105" s="19"/>
      <c r="E105" s="20">
        <f>E106</f>
        <v>5155.7</v>
      </c>
      <c r="F105" s="20">
        <v>2599</v>
      </c>
      <c r="G105" t="e">
        <f>#REF!</f>
        <v>#REF!</v>
      </c>
      <c r="H105">
        <f>E136</f>
        <v>1381.7</v>
      </c>
      <c r="I105" s="36" t="e">
        <f>G105+H105</f>
        <v>#REF!</v>
      </c>
      <c r="J105" t="e">
        <f>I105-E105</f>
        <v>#REF!</v>
      </c>
    </row>
    <row r="106" spans="2:10" ht="15.75" customHeight="1" x14ac:dyDescent="0.2">
      <c r="B106" s="9" t="s">
        <v>169</v>
      </c>
      <c r="C106" s="6" t="s">
        <v>43</v>
      </c>
      <c r="D106" s="6"/>
      <c r="E106" s="7">
        <f>E108</f>
        <v>5155.7</v>
      </c>
      <c r="F106" s="3">
        <v>2599</v>
      </c>
      <c r="I106" s="36"/>
    </row>
    <row r="107" spans="2:10" x14ac:dyDescent="0.2">
      <c r="B107" s="8" t="s">
        <v>170</v>
      </c>
      <c r="C107" s="2" t="s">
        <v>167</v>
      </c>
      <c r="D107" s="2"/>
      <c r="E107" s="3">
        <f>E108</f>
        <v>5155.7</v>
      </c>
      <c r="F107" s="7"/>
      <c r="I107" s="36"/>
    </row>
    <row r="108" spans="2:10" ht="25.5" x14ac:dyDescent="0.2">
      <c r="B108" s="21" t="s">
        <v>171</v>
      </c>
      <c r="C108" s="13" t="s">
        <v>44</v>
      </c>
      <c r="D108" s="13"/>
      <c r="E108" s="14">
        <v>5155.7</v>
      </c>
      <c r="F108" s="14">
        <v>2599</v>
      </c>
      <c r="I108" s="36"/>
    </row>
    <row r="109" spans="2:10" x14ac:dyDescent="0.2">
      <c r="B109" s="26"/>
      <c r="C109" s="16" t="s">
        <v>45</v>
      </c>
      <c r="D109" s="16"/>
      <c r="E109" s="17">
        <f>E72+E73+E105</f>
        <v>373184.5</v>
      </c>
      <c r="F109" s="17">
        <v>255331</v>
      </c>
      <c r="G109" t="e">
        <f>SUM(G81:G107)</f>
        <v>#REF!</v>
      </c>
      <c r="H109">
        <f>SUM(H81:H107)</f>
        <v>21766.859</v>
      </c>
      <c r="I109" s="36" t="e">
        <f>G109+H109</f>
        <v>#REF!</v>
      </c>
    </row>
    <row r="110" spans="2:10" hidden="1" x14ac:dyDescent="0.2"/>
    <row r="111" spans="2:10" hidden="1" x14ac:dyDescent="0.2">
      <c r="C111" s="1" t="s">
        <v>214</v>
      </c>
      <c r="E111">
        <v>45</v>
      </c>
      <c r="G111" t="s">
        <v>219</v>
      </c>
    </row>
    <row r="112" spans="2:10" hidden="1" x14ac:dyDescent="0.2">
      <c r="C112" s="1" t="s">
        <v>215</v>
      </c>
      <c r="E112">
        <f>7222+3955</f>
        <v>11177</v>
      </c>
      <c r="G112" t="s">
        <v>219</v>
      </c>
    </row>
    <row r="113" spans="3:7" hidden="1" x14ac:dyDescent="0.2">
      <c r="C113" s="1" t="s">
        <v>216</v>
      </c>
      <c r="E113">
        <v>2745.4</v>
      </c>
      <c r="G113" t="s">
        <v>219</v>
      </c>
    </row>
    <row r="114" spans="3:7" hidden="1" x14ac:dyDescent="0.2">
      <c r="C114" s="1" t="s">
        <v>217</v>
      </c>
      <c r="E114">
        <v>1920</v>
      </c>
      <c r="G114" t="s">
        <v>219</v>
      </c>
    </row>
    <row r="115" spans="3:7" hidden="1" x14ac:dyDescent="0.2">
      <c r="C115" s="1" t="s">
        <v>218</v>
      </c>
      <c r="E115">
        <v>117</v>
      </c>
      <c r="G115" t="s">
        <v>219</v>
      </c>
    </row>
    <row r="116" spans="3:7" hidden="1" x14ac:dyDescent="0.2">
      <c r="E116">
        <f>SUM(E111:E115)</f>
        <v>16004.4</v>
      </c>
    </row>
    <row r="117" spans="3:7" hidden="1" x14ac:dyDescent="0.2"/>
    <row r="118" spans="3:7" hidden="1" x14ac:dyDescent="0.2">
      <c r="C118" s="1" t="s">
        <v>234</v>
      </c>
      <c r="E118">
        <v>1546.8</v>
      </c>
      <c r="G118" t="s">
        <v>219</v>
      </c>
    </row>
    <row r="119" spans="3:7" hidden="1" x14ac:dyDescent="0.2">
      <c r="C119" s="1" t="s">
        <v>220</v>
      </c>
      <c r="E119">
        <v>99</v>
      </c>
      <c r="G119" t="s">
        <v>219</v>
      </c>
    </row>
    <row r="120" spans="3:7" hidden="1" x14ac:dyDescent="0.2">
      <c r="C120" s="1" t="s">
        <v>221</v>
      </c>
      <c r="E120">
        <v>1090.4000000000001</v>
      </c>
      <c r="G120" t="s">
        <v>219</v>
      </c>
    </row>
    <row r="121" spans="3:7" hidden="1" x14ac:dyDescent="0.2">
      <c r="C121" s="1" t="s">
        <v>222</v>
      </c>
      <c r="E121">
        <v>-3937.6</v>
      </c>
      <c r="G121" t="s">
        <v>219</v>
      </c>
    </row>
    <row r="122" spans="3:7" hidden="1" x14ac:dyDescent="0.2">
      <c r="C122" s="1" t="s">
        <v>223</v>
      </c>
      <c r="E122">
        <v>179.8</v>
      </c>
      <c r="G122" t="s">
        <v>219</v>
      </c>
    </row>
    <row r="123" spans="3:7" hidden="1" x14ac:dyDescent="0.2">
      <c r="C123" s="1" t="s">
        <v>224</v>
      </c>
      <c r="E123">
        <v>703.75900000000001</v>
      </c>
      <c r="G123" t="s">
        <v>219</v>
      </c>
    </row>
    <row r="124" spans="3:7" hidden="1" x14ac:dyDescent="0.2">
      <c r="C124" s="1" t="s">
        <v>225</v>
      </c>
      <c r="E124">
        <v>-930</v>
      </c>
      <c r="G124" t="s">
        <v>219</v>
      </c>
    </row>
    <row r="125" spans="3:7" hidden="1" x14ac:dyDescent="0.2">
      <c r="C125" s="1" t="s">
        <v>226</v>
      </c>
      <c r="E125">
        <v>14456</v>
      </c>
      <c r="G125" t="s">
        <v>219</v>
      </c>
    </row>
    <row r="126" spans="3:7" hidden="1" x14ac:dyDescent="0.2">
      <c r="C126" s="1" t="s">
        <v>227</v>
      </c>
      <c r="E126">
        <v>11.9</v>
      </c>
      <c r="G126" t="s">
        <v>219</v>
      </c>
    </row>
    <row r="127" spans="3:7" hidden="1" x14ac:dyDescent="0.2">
      <c r="C127" s="1" t="s">
        <v>228</v>
      </c>
      <c r="E127">
        <v>-2.5</v>
      </c>
      <c r="G127" t="s">
        <v>219</v>
      </c>
    </row>
    <row r="128" spans="3:7" hidden="1" x14ac:dyDescent="0.2">
      <c r="C128" s="1" t="s">
        <v>236</v>
      </c>
      <c r="E128">
        <v>611.1</v>
      </c>
      <c r="G128" t="s">
        <v>219</v>
      </c>
    </row>
    <row r="129" spans="3:7" hidden="1" x14ac:dyDescent="0.2">
      <c r="C129" s="1" t="s">
        <v>229</v>
      </c>
      <c r="E129">
        <v>146.4</v>
      </c>
      <c r="G129" t="s">
        <v>219</v>
      </c>
    </row>
    <row r="130" spans="3:7" hidden="1" x14ac:dyDescent="0.2">
      <c r="C130" s="1" t="s">
        <v>230</v>
      </c>
      <c r="E130">
        <v>20.7</v>
      </c>
      <c r="G130" t="s">
        <v>219</v>
      </c>
    </row>
    <row r="131" spans="3:7" hidden="1" x14ac:dyDescent="0.2">
      <c r="C131" s="1" t="s">
        <v>231</v>
      </c>
      <c r="E131">
        <v>-10695.8</v>
      </c>
      <c r="G131" t="s">
        <v>219</v>
      </c>
    </row>
    <row r="132" spans="3:7" hidden="1" x14ac:dyDescent="0.2">
      <c r="C132" s="1" t="s">
        <v>232</v>
      </c>
      <c r="E132">
        <v>2</v>
      </c>
      <c r="G132" t="s">
        <v>219</v>
      </c>
    </row>
    <row r="133" spans="3:7" hidden="1" x14ac:dyDescent="0.2">
      <c r="C133" s="1" t="s">
        <v>233</v>
      </c>
      <c r="E133">
        <v>1078.8</v>
      </c>
      <c r="G133" t="s">
        <v>219</v>
      </c>
    </row>
    <row r="134" spans="3:7" hidden="1" x14ac:dyDescent="0.2">
      <c r="E134">
        <f>SUM(E118:E133)</f>
        <v>4380.7590000000009</v>
      </c>
    </row>
    <row r="135" spans="3:7" hidden="1" x14ac:dyDescent="0.2"/>
    <row r="136" spans="3:7" hidden="1" x14ac:dyDescent="0.2">
      <c r="C136" s="1" t="s">
        <v>235</v>
      </c>
      <c r="E136">
        <v>1381.7</v>
      </c>
      <c r="G136" t="s">
        <v>219</v>
      </c>
    </row>
  </sheetData>
  <mergeCells count="7">
    <mergeCell ref="B5:E5"/>
    <mergeCell ref="B7:E7"/>
    <mergeCell ref="B1:E1"/>
    <mergeCell ref="B2:E2"/>
    <mergeCell ref="B3:E3"/>
    <mergeCell ref="B4:E4"/>
    <mergeCell ref="B6:E6"/>
  </mergeCells>
  <phoneticPr fontId="2" type="noConversion"/>
  <pageMargins left="0.78740157480314965" right="0.78740157480314965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36"/>
  <sheetViews>
    <sheetView workbookViewId="0">
      <selection sqref="A1:IV65536"/>
    </sheetView>
  </sheetViews>
  <sheetFormatPr defaultRowHeight="12.75" x14ac:dyDescent="0.2"/>
  <cols>
    <col min="1" max="1" width="2.5703125" customWidth="1"/>
    <col min="2" max="2" width="24.7109375" customWidth="1"/>
    <col min="3" max="3" width="46" style="1" customWidth="1"/>
    <col min="4" max="4" width="9.42578125" style="1" hidden="1" customWidth="1"/>
    <col min="5" max="5" width="10.140625" customWidth="1"/>
    <col min="6" max="10" width="0" hidden="1" customWidth="1"/>
  </cols>
  <sheetData>
    <row r="1" spans="2:8" x14ac:dyDescent="0.2">
      <c r="B1" s="87" t="s">
        <v>172</v>
      </c>
      <c r="C1" s="87"/>
      <c r="D1" s="87"/>
      <c r="E1" s="87"/>
    </row>
    <row r="2" spans="2:8" x14ac:dyDescent="0.2">
      <c r="B2" s="87" t="s">
        <v>173</v>
      </c>
      <c r="C2" s="87"/>
      <c r="D2" s="87"/>
      <c r="E2" s="87"/>
    </row>
    <row r="3" spans="2:8" x14ac:dyDescent="0.2">
      <c r="B3" s="87" t="s">
        <v>174</v>
      </c>
      <c r="C3" s="87"/>
      <c r="D3" s="87"/>
      <c r="E3" s="87"/>
    </row>
    <row r="4" spans="2:8" x14ac:dyDescent="0.2">
      <c r="B4" s="87"/>
      <c r="C4" s="87"/>
      <c r="D4" s="87"/>
      <c r="E4" s="87"/>
    </row>
    <row r="5" spans="2:8" ht="18" x14ac:dyDescent="0.25">
      <c r="B5" s="85" t="s">
        <v>237</v>
      </c>
      <c r="C5" s="85"/>
      <c r="D5" s="85"/>
      <c r="E5" s="85"/>
    </row>
    <row r="6" spans="2:8" ht="18" x14ac:dyDescent="0.25">
      <c r="B6" s="85" t="s">
        <v>177</v>
      </c>
      <c r="C6" s="85"/>
      <c r="D6" s="85"/>
      <c r="E6" s="85"/>
    </row>
    <row r="7" spans="2:8" x14ac:dyDescent="0.2">
      <c r="B7" s="86" t="s">
        <v>175</v>
      </c>
      <c r="C7" s="86"/>
      <c r="D7" s="86"/>
      <c r="E7" s="86"/>
    </row>
    <row r="8" spans="2:8" ht="51" x14ac:dyDescent="0.2">
      <c r="B8" s="35" t="s">
        <v>82</v>
      </c>
      <c r="C8" s="35" t="s">
        <v>114</v>
      </c>
      <c r="D8" s="35" t="s">
        <v>210</v>
      </c>
      <c r="E8" s="35" t="s">
        <v>239</v>
      </c>
      <c r="F8" s="14" t="s">
        <v>200</v>
      </c>
    </row>
    <row r="9" spans="2:8" x14ac:dyDescent="0.2">
      <c r="B9" s="15" t="s">
        <v>4</v>
      </c>
      <c r="C9" s="16" t="s">
        <v>5</v>
      </c>
      <c r="D9" s="27">
        <v>57027</v>
      </c>
      <c r="E9" s="17">
        <f>E10+E21+E23+E26+E33+E40+E50+E56+E57+E69+E52+E70</f>
        <v>63717</v>
      </c>
      <c r="F9" s="17">
        <f>F10+F21+F23+F26+F33+F40+F50+F56+F57+F69</f>
        <v>54091</v>
      </c>
      <c r="G9" t="e">
        <f>#REF!</f>
        <v>#REF!</v>
      </c>
      <c r="H9" t="e">
        <f>G9-E9</f>
        <v>#REF!</v>
      </c>
    </row>
    <row r="10" spans="2:8" x14ac:dyDescent="0.2">
      <c r="B10" s="18" t="s">
        <v>64</v>
      </c>
      <c r="C10" s="19" t="s">
        <v>6</v>
      </c>
      <c r="D10" s="28">
        <v>32597</v>
      </c>
      <c r="E10" s="20">
        <f>E11+E14</f>
        <v>49507</v>
      </c>
      <c r="F10" s="20">
        <f>F11+F14</f>
        <v>36326</v>
      </c>
      <c r="H10">
        <v>727</v>
      </c>
    </row>
    <row r="11" spans="2:8" x14ac:dyDescent="0.2">
      <c r="B11" s="8" t="s">
        <v>7</v>
      </c>
      <c r="C11" s="2" t="s">
        <v>8</v>
      </c>
      <c r="D11" s="29">
        <v>6450</v>
      </c>
      <c r="E11" s="3">
        <f>E12</f>
        <v>8357</v>
      </c>
      <c r="F11" s="3">
        <f>F12</f>
        <v>8351</v>
      </c>
      <c r="H11">
        <v>111</v>
      </c>
    </row>
    <row r="12" spans="2:8" ht="39" customHeight="1" x14ac:dyDescent="0.2">
      <c r="B12" s="9" t="s">
        <v>83</v>
      </c>
      <c r="C12" s="6" t="s">
        <v>9</v>
      </c>
      <c r="D12" s="30">
        <v>6450</v>
      </c>
      <c r="E12" s="7">
        <f>E13</f>
        <v>8357</v>
      </c>
      <c r="F12" s="7">
        <f>F13</f>
        <v>8351</v>
      </c>
      <c r="H12">
        <v>13</v>
      </c>
    </row>
    <row r="13" spans="2:8" ht="27.75" customHeight="1" x14ac:dyDescent="0.2">
      <c r="B13" s="21" t="s">
        <v>65</v>
      </c>
      <c r="C13" s="13" t="s">
        <v>115</v>
      </c>
      <c r="D13" s="31">
        <v>6450</v>
      </c>
      <c r="E13" s="14">
        <v>8357</v>
      </c>
      <c r="F13" s="14">
        <v>8351</v>
      </c>
    </row>
    <row r="14" spans="2:8" x14ac:dyDescent="0.2">
      <c r="B14" s="8" t="s">
        <v>10</v>
      </c>
      <c r="C14" s="2" t="s">
        <v>11</v>
      </c>
      <c r="D14" s="29">
        <v>26147</v>
      </c>
      <c r="E14" s="3">
        <f>E15+E16+E19+E20</f>
        <v>41150</v>
      </c>
      <c r="F14" s="3">
        <f>F15+F16+F19+F20</f>
        <v>27975</v>
      </c>
    </row>
    <row r="15" spans="2:8" ht="40.5" customHeight="1" x14ac:dyDescent="0.2">
      <c r="B15" s="9" t="s">
        <v>85</v>
      </c>
      <c r="C15" s="6" t="s">
        <v>116</v>
      </c>
      <c r="D15" s="30"/>
      <c r="E15" s="7">
        <v>1</v>
      </c>
      <c r="F15" s="7">
        <v>1</v>
      </c>
    </row>
    <row r="16" spans="2:8" ht="50.25" customHeight="1" x14ac:dyDescent="0.2">
      <c r="B16" s="9" t="s">
        <v>136</v>
      </c>
      <c r="C16" s="6" t="s">
        <v>137</v>
      </c>
      <c r="D16" s="30">
        <v>26086</v>
      </c>
      <c r="E16" s="7">
        <f>E17+E18</f>
        <v>40699</v>
      </c>
      <c r="F16" s="7">
        <f>F17+F18</f>
        <v>27574</v>
      </c>
    </row>
    <row r="17" spans="2:6" ht="103.5" customHeight="1" x14ac:dyDescent="0.2">
      <c r="B17" s="21" t="s">
        <v>112</v>
      </c>
      <c r="C17" s="13" t="s">
        <v>186</v>
      </c>
      <c r="D17" s="31">
        <v>26054</v>
      </c>
      <c r="E17" s="14">
        <v>40594</v>
      </c>
      <c r="F17" s="14">
        <v>27497</v>
      </c>
    </row>
    <row r="18" spans="2:6" ht="99" customHeight="1" x14ac:dyDescent="0.2">
      <c r="B18" s="21" t="s">
        <v>84</v>
      </c>
      <c r="C18" s="13" t="s">
        <v>187</v>
      </c>
      <c r="D18" s="31">
        <v>32</v>
      </c>
      <c r="E18" s="14">
        <v>105</v>
      </c>
      <c r="F18" s="14">
        <v>77</v>
      </c>
    </row>
    <row r="19" spans="2:6" ht="40.5" customHeight="1" x14ac:dyDescent="0.2">
      <c r="B19" s="9" t="s">
        <v>86</v>
      </c>
      <c r="C19" s="6" t="s">
        <v>117</v>
      </c>
      <c r="D19" s="30"/>
      <c r="E19" s="7">
        <v>450</v>
      </c>
      <c r="F19" s="7">
        <v>400</v>
      </c>
    </row>
    <row r="20" spans="2:6" ht="228" hidden="1" customHeight="1" x14ac:dyDescent="0.2">
      <c r="B20" s="9" t="s">
        <v>46</v>
      </c>
      <c r="C20" s="6" t="s">
        <v>47</v>
      </c>
      <c r="D20" s="30">
        <v>61</v>
      </c>
      <c r="E20" s="7"/>
      <c r="F20" s="7"/>
    </row>
    <row r="21" spans="2:6" x14ac:dyDescent="0.2">
      <c r="B21" s="10" t="s">
        <v>12</v>
      </c>
      <c r="C21" s="11" t="s">
        <v>78</v>
      </c>
      <c r="D21" s="32">
        <v>2928</v>
      </c>
      <c r="E21" s="12">
        <f>E22</f>
        <v>3450</v>
      </c>
      <c r="F21" s="12">
        <f>F22</f>
        <v>3690</v>
      </c>
    </row>
    <row r="22" spans="2:6" ht="25.5" x14ac:dyDescent="0.2">
      <c r="B22" s="21" t="s">
        <v>48</v>
      </c>
      <c r="C22" s="13" t="s">
        <v>79</v>
      </c>
      <c r="D22" s="31">
        <v>2928</v>
      </c>
      <c r="E22" s="14">
        <v>3450</v>
      </c>
      <c r="F22" s="14">
        <v>3690</v>
      </c>
    </row>
    <row r="23" spans="2:6" x14ac:dyDescent="0.2">
      <c r="B23" s="10" t="s">
        <v>13</v>
      </c>
      <c r="C23" s="11" t="s">
        <v>14</v>
      </c>
      <c r="D23" s="32">
        <v>2305</v>
      </c>
      <c r="E23" s="12">
        <f>E24</f>
        <v>183</v>
      </c>
      <c r="F23" s="12">
        <f>F24</f>
        <v>341</v>
      </c>
    </row>
    <row r="24" spans="2:6" x14ac:dyDescent="0.2">
      <c r="B24" s="8" t="s">
        <v>87</v>
      </c>
      <c r="C24" s="2" t="s">
        <v>80</v>
      </c>
      <c r="D24" s="29">
        <v>2305</v>
      </c>
      <c r="E24" s="3">
        <f>E25</f>
        <v>183</v>
      </c>
      <c r="F24" s="3">
        <f>F25</f>
        <v>341</v>
      </c>
    </row>
    <row r="25" spans="2:6" ht="78.75" customHeight="1" x14ac:dyDescent="0.2">
      <c r="B25" s="22" t="s">
        <v>139</v>
      </c>
      <c r="C25" s="4" t="s">
        <v>140</v>
      </c>
      <c r="D25" s="33">
        <v>2305</v>
      </c>
      <c r="E25" s="5">
        <v>183</v>
      </c>
      <c r="F25" s="5">
        <v>341</v>
      </c>
    </row>
    <row r="26" spans="2:6" x14ac:dyDescent="0.2">
      <c r="B26" s="10" t="s">
        <v>15</v>
      </c>
      <c r="C26" s="11" t="s">
        <v>16</v>
      </c>
      <c r="D26" s="32">
        <v>619</v>
      </c>
      <c r="E26" s="12">
        <f>E27+E29+E30</f>
        <v>1072</v>
      </c>
      <c r="F26" s="12">
        <f>F27+F29+F30</f>
        <v>839</v>
      </c>
    </row>
    <row r="27" spans="2:6" ht="38.25" x14ac:dyDescent="0.2">
      <c r="B27" s="9" t="s">
        <v>49</v>
      </c>
      <c r="C27" s="6" t="s">
        <v>17</v>
      </c>
      <c r="D27" s="30">
        <v>588</v>
      </c>
      <c r="E27" s="7">
        <f>E28</f>
        <v>310</v>
      </c>
      <c r="F27" s="7">
        <f>F28</f>
        <v>241</v>
      </c>
    </row>
    <row r="28" spans="2:6" ht="61.5" customHeight="1" x14ac:dyDescent="0.2">
      <c r="B28" s="21" t="s">
        <v>50</v>
      </c>
      <c r="C28" s="13" t="s">
        <v>188</v>
      </c>
      <c r="D28" s="31">
        <v>588</v>
      </c>
      <c r="E28" s="14">
        <v>310</v>
      </c>
      <c r="F28" s="14">
        <v>241</v>
      </c>
    </row>
    <row r="29" spans="2:6" ht="12.75" customHeight="1" x14ac:dyDescent="0.2">
      <c r="B29" s="9" t="s">
        <v>141</v>
      </c>
      <c r="C29" s="6" t="s">
        <v>81</v>
      </c>
      <c r="D29" s="30">
        <v>16</v>
      </c>
      <c r="E29" s="7">
        <v>29</v>
      </c>
      <c r="F29" s="7">
        <v>37</v>
      </c>
    </row>
    <row r="30" spans="2:6" ht="40.5" customHeight="1" x14ac:dyDescent="0.2">
      <c r="B30" s="9" t="s">
        <v>18</v>
      </c>
      <c r="C30" s="6" t="s">
        <v>19</v>
      </c>
      <c r="D30" s="30">
        <v>15</v>
      </c>
      <c r="E30" s="7">
        <f>E31+E32</f>
        <v>733</v>
      </c>
      <c r="F30" s="7">
        <f>F31+F32</f>
        <v>561</v>
      </c>
    </row>
    <row r="31" spans="2:6" ht="77.25" customHeight="1" x14ac:dyDescent="0.2">
      <c r="B31" s="21" t="s">
        <v>88</v>
      </c>
      <c r="C31" s="13" t="s">
        <v>118</v>
      </c>
      <c r="D31" s="31"/>
      <c r="E31" s="14">
        <v>733</v>
      </c>
      <c r="F31" s="14">
        <v>561</v>
      </c>
    </row>
    <row r="32" spans="2:6" ht="25.5" hidden="1" x14ac:dyDescent="0.2">
      <c r="B32" s="21" t="s">
        <v>51</v>
      </c>
      <c r="C32" s="13" t="s">
        <v>138</v>
      </c>
      <c r="D32" s="31">
        <v>15</v>
      </c>
      <c r="E32" s="14"/>
      <c r="F32" s="14"/>
    </row>
    <row r="33" spans="2:6" ht="38.25" x14ac:dyDescent="0.2">
      <c r="B33" s="10" t="s">
        <v>53</v>
      </c>
      <c r="C33" s="11" t="s">
        <v>52</v>
      </c>
      <c r="D33" s="32">
        <v>579</v>
      </c>
      <c r="E33" s="12">
        <f>E34+E35+E37</f>
        <v>270</v>
      </c>
      <c r="F33" s="12">
        <f>F34+F35+F37</f>
        <v>1358</v>
      </c>
    </row>
    <row r="34" spans="2:6" ht="25.5" hidden="1" x14ac:dyDescent="0.2">
      <c r="B34" s="9" t="s">
        <v>89</v>
      </c>
      <c r="C34" s="6" t="s">
        <v>119</v>
      </c>
      <c r="D34" s="30"/>
      <c r="E34" s="7"/>
      <c r="F34" s="7">
        <v>-197</v>
      </c>
    </row>
    <row r="35" spans="2:6" hidden="1" x14ac:dyDescent="0.2">
      <c r="B35" s="9" t="s">
        <v>90</v>
      </c>
      <c r="C35" s="6" t="s">
        <v>120</v>
      </c>
      <c r="D35" s="30"/>
      <c r="E35" s="7">
        <f>E36</f>
        <v>0</v>
      </c>
      <c r="F35" s="7">
        <f>F36</f>
        <v>1202</v>
      </c>
    </row>
    <row r="36" spans="2:6" ht="25.5" hidden="1" x14ac:dyDescent="0.2">
      <c r="B36" s="21" t="s">
        <v>91</v>
      </c>
      <c r="C36" s="13" t="s">
        <v>189</v>
      </c>
      <c r="D36" s="31"/>
      <c r="E36" s="14"/>
      <c r="F36" s="14">
        <v>1202</v>
      </c>
    </row>
    <row r="37" spans="2:6" ht="25.5" x14ac:dyDescent="0.2">
      <c r="B37" s="9" t="s">
        <v>92</v>
      </c>
      <c r="C37" s="6" t="s">
        <v>121</v>
      </c>
      <c r="D37" s="30">
        <v>579</v>
      </c>
      <c r="E37" s="7">
        <f>E38+E39</f>
        <v>270</v>
      </c>
      <c r="F37" s="7">
        <f>F38+F39</f>
        <v>353</v>
      </c>
    </row>
    <row r="38" spans="2:6" ht="51" hidden="1" x14ac:dyDescent="0.2">
      <c r="B38" s="21" t="s">
        <v>93</v>
      </c>
      <c r="C38" s="13" t="s">
        <v>190</v>
      </c>
      <c r="D38" s="31"/>
      <c r="E38" s="14"/>
      <c r="F38" s="14">
        <v>-4</v>
      </c>
    </row>
    <row r="39" spans="2:6" x14ac:dyDescent="0.2">
      <c r="B39" s="21" t="s">
        <v>94</v>
      </c>
      <c r="C39" s="13" t="s">
        <v>191</v>
      </c>
      <c r="D39" s="31">
        <v>579</v>
      </c>
      <c r="E39" s="14">
        <v>270</v>
      </c>
      <c r="F39" s="14">
        <v>357</v>
      </c>
    </row>
    <row r="40" spans="2:6" ht="42" customHeight="1" x14ac:dyDescent="0.2">
      <c r="B40" s="10" t="s">
        <v>20</v>
      </c>
      <c r="C40" s="11" t="s">
        <v>21</v>
      </c>
      <c r="D40" s="32">
        <v>11557</v>
      </c>
      <c r="E40" s="12">
        <f>E41+E43+E48</f>
        <v>5747</v>
      </c>
      <c r="F40" s="12">
        <f>F41+F43+F48</f>
        <v>6524</v>
      </c>
    </row>
    <row r="41" spans="2:6" ht="25.5" x14ac:dyDescent="0.2">
      <c r="B41" s="9" t="s">
        <v>113</v>
      </c>
      <c r="C41" s="6" t="s">
        <v>22</v>
      </c>
      <c r="D41" s="30">
        <v>654</v>
      </c>
      <c r="E41" s="7">
        <f>E42</f>
        <v>730</v>
      </c>
      <c r="F41" s="3">
        <f>F42</f>
        <v>33</v>
      </c>
    </row>
    <row r="42" spans="2:6" ht="38.25" x14ac:dyDescent="0.2">
      <c r="B42" s="21" t="s">
        <v>201</v>
      </c>
      <c r="C42" s="13" t="s">
        <v>192</v>
      </c>
      <c r="D42" s="31">
        <v>654</v>
      </c>
      <c r="E42" s="14">
        <v>730</v>
      </c>
      <c r="F42" s="14">
        <v>33</v>
      </c>
    </row>
    <row r="43" spans="2:6" ht="38.25" x14ac:dyDescent="0.2">
      <c r="B43" s="9" t="s">
        <v>178</v>
      </c>
      <c r="C43" s="6" t="s">
        <v>23</v>
      </c>
      <c r="D43" s="30">
        <v>10000</v>
      </c>
      <c r="E43" s="7">
        <f>E44+E46</f>
        <v>4017</v>
      </c>
      <c r="F43" s="3">
        <f>F44+F46</f>
        <v>4940</v>
      </c>
    </row>
    <row r="44" spans="2:6" ht="65.25" customHeight="1" x14ac:dyDescent="0.2">
      <c r="B44" s="8" t="s">
        <v>55</v>
      </c>
      <c r="C44" s="2" t="s">
        <v>24</v>
      </c>
      <c r="D44" s="29">
        <v>10000</v>
      </c>
      <c r="E44" s="3">
        <f>E45</f>
        <v>4017</v>
      </c>
      <c r="F44" s="7">
        <f>F45</f>
        <v>4940</v>
      </c>
    </row>
    <row r="45" spans="2:6" ht="63" customHeight="1" x14ac:dyDescent="0.2">
      <c r="B45" s="21" t="s">
        <v>202</v>
      </c>
      <c r="C45" s="13" t="s">
        <v>193</v>
      </c>
      <c r="D45" s="31">
        <v>10000</v>
      </c>
      <c r="E45" s="14">
        <v>4017</v>
      </c>
      <c r="F45" s="14">
        <v>4940</v>
      </c>
    </row>
    <row r="46" spans="2:6" ht="76.5" hidden="1" x14ac:dyDescent="0.2">
      <c r="B46" s="8" t="s">
        <v>95</v>
      </c>
      <c r="C46" s="2" t="s">
        <v>122</v>
      </c>
      <c r="D46" s="29"/>
      <c r="E46" s="3">
        <f>E47</f>
        <v>0</v>
      </c>
      <c r="F46" s="7">
        <f>F47</f>
        <v>0</v>
      </c>
    </row>
    <row r="47" spans="2:6" ht="51" hidden="1" x14ac:dyDescent="0.2">
      <c r="B47" s="21" t="s">
        <v>96</v>
      </c>
      <c r="C47" s="13" t="s">
        <v>123</v>
      </c>
      <c r="D47" s="31"/>
      <c r="E47" s="14"/>
      <c r="F47" s="14"/>
    </row>
    <row r="48" spans="2:6" ht="39.75" customHeight="1" x14ac:dyDescent="0.2">
      <c r="B48" s="9" t="s">
        <v>54</v>
      </c>
      <c r="C48" s="6" t="s">
        <v>25</v>
      </c>
      <c r="D48" s="30">
        <v>903</v>
      </c>
      <c r="E48" s="7">
        <f>E49</f>
        <v>1000</v>
      </c>
      <c r="F48" s="3">
        <f>F49</f>
        <v>1551</v>
      </c>
    </row>
    <row r="49" spans="2:6" ht="26.25" customHeight="1" x14ac:dyDescent="0.2">
      <c r="B49" s="21" t="s">
        <v>203</v>
      </c>
      <c r="C49" s="13" t="s">
        <v>194</v>
      </c>
      <c r="D49" s="31">
        <v>903</v>
      </c>
      <c r="E49" s="14">
        <v>1000</v>
      </c>
      <c r="F49" s="14">
        <v>1551</v>
      </c>
    </row>
    <row r="50" spans="2:6" ht="25.5" x14ac:dyDescent="0.2">
      <c r="B50" s="10" t="s">
        <v>56</v>
      </c>
      <c r="C50" s="11" t="s">
        <v>26</v>
      </c>
      <c r="D50" s="32">
        <v>2423</v>
      </c>
      <c r="E50" s="12">
        <f>E51</f>
        <v>1219</v>
      </c>
      <c r="F50" s="12">
        <f>F51</f>
        <v>2765</v>
      </c>
    </row>
    <row r="51" spans="2:6" ht="25.5" x14ac:dyDescent="0.2">
      <c r="B51" s="9" t="s">
        <v>58</v>
      </c>
      <c r="C51" s="6" t="s">
        <v>27</v>
      </c>
      <c r="D51" s="30">
        <v>2423</v>
      </c>
      <c r="E51" s="7">
        <v>1219</v>
      </c>
      <c r="F51" s="14">
        <v>2765</v>
      </c>
    </row>
    <row r="52" spans="2:6" ht="25.5" hidden="1" x14ac:dyDescent="0.2">
      <c r="B52" s="10" t="s">
        <v>179</v>
      </c>
      <c r="C52" s="11" t="s">
        <v>180</v>
      </c>
      <c r="D52" s="32"/>
      <c r="E52" s="12">
        <f>E53</f>
        <v>0</v>
      </c>
      <c r="F52" s="14"/>
    </row>
    <row r="53" spans="2:6" ht="26.25" hidden="1" customHeight="1" x14ac:dyDescent="0.2">
      <c r="B53" s="9" t="s">
        <v>181</v>
      </c>
      <c r="C53" s="6" t="s">
        <v>182</v>
      </c>
      <c r="D53" s="30"/>
      <c r="E53" s="7">
        <f>E54</f>
        <v>0</v>
      </c>
      <c r="F53" s="14"/>
    </row>
    <row r="54" spans="2:6" ht="51" hidden="1" customHeight="1" x14ac:dyDescent="0.2">
      <c r="B54" s="8" t="s">
        <v>185</v>
      </c>
      <c r="C54" s="2" t="s">
        <v>183</v>
      </c>
      <c r="D54" s="29"/>
      <c r="E54" s="3">
        <f>E55</f>
        <v>0</v>
      </c>
      <c r="F54" s="14"/>
    </row>
    <row r="55" spans="2:6" ht="76.5" hidden="1" customHeight="1" x14ac:dyDescent="0.2">
      <c r="B55" s="22" t="s">
        <v>184</v>
      </c>
      <c r="C55" s="4" t="s">
        <v>195</v>
      </c>
      <c r="D55" s="33"/>
      <c r="E55" s="5"/>
      <c r="F55" s="14"/>
    </row>
    <row r="56" spans="2:6" ht="15.75" hidden="1" customHeight="1" x14ac:dyDescent="0.2">
      <c r="B56" s="10" t="s">
        <v>97</v>
      </c>
      <c r="C56" s="11" t="s">
        <v>124</v>
      </c>
      <c r="D56" s="32"/>
      <c r="E56" s="12"/>
      <c r="F56" s="12">
        <v>4</v>
      </c>
    </row>
    <row r="57" spans="2:6" ht="15.75" customHeight="1" x14ac:dyDescent="0.2">
      <c r="B57" s="10" t="s">
        <v>57</v>
      </c>
      <c r="C57" s="11" t="s">
        <v>28</v>
      </c>
      <c r="D57" s="32">
        <v>4019</v>
      </c>
      <c r="E57" s="12">
        <f>E58+E61+E63+E64+E65+E66</f>
        <v>2269</v>
      </c>
      <c r="F57" s="12">
        <f>F58+F61+F63+F64+F65+F66</f>
        <v>2230</v>
      </c>
    </row>
    <row r="58" spans="2:6" ht="25.5" x14ac:dyDescent="0.2">
      <c r="B58" s="9" t="s">
        <v>29</v>
      </c>
      <c r="C58" s="6" t="s">
        <v>30</v>
      </c>
      <c r="D58" s="30">
        <v>19</v>
      </c>
      <c r="E58" s="7">
        <f>E59+E60</f>
        <v>374</v>
      </c>
      <c r="F58" s="3">
        <v>2</v>
      </c>
    </row>
    <row r="59" spans="2:6" ht="75" customHeight="1" x14ac:dyDescent="0.2">
      <c r="B59" s="21" t="s">
        <v>59</v>
      </c>
      <c r="C59" s="13" t="s">
        <v>196</v>
      </c>
      <c r="D59" s="31">
        <v>19</v>
      </c>
      <c r="E59" s="14">
        <v>372</v>
      </c>
      <c r="F59" s="14"/>
    </row>
    <row r="60" spans="2:6" ht="63" customHeight="1" x14ac:dyDescent="0.2">
      <c r="B60" s="21" t="s">
        <v>198</v>
      </c>
      <c r="C60" s="13" t="s">
        <v>199</v>
      </c>
      <c r="D60" s="31"/>
      <c r="E60" s="14">
        <v>2</v>
      </c>
      <c r="F60" s="14">
        <v>2</v>
      </c>
    </row>
    <row r="61" spans="2:6" ht="88.5" customHeight="1" x14ac:dyDescent="0.2">
      <c r="B61" s="9" t="s">
        <v>98</v>
      </c>
      <c r="C61" s="6" t="s">
        <v>125</v>
      </c>
      <c r="D61" s="30"/>
      <c r="E61" s="7">
        <f>E62</f>
        <v>1</v>
      </c>
      <c r="F61" s="3">
        <f>F62</f>
        <v>1</v>
      </c>
    </row>
    <row r="62" spans="2:6" ht="25.5" x14ac:dyDescent="0.2">
      <c r="B62" s="21" t="s">
        <v>99</v>
      </c>
      <c r="C62" s="13" t="s">
        <v>197</v>
      </c>
      <c r="D62" s="31"/>
      <c r="E62" s="14">
        <v>1</v>
      </c>
      <c r="F62" s="14">
        <v>1</v>
      </c>
    </row>
    <row r="63" spans="2:6" ht="25.5" customHeight="1" x14ac:dyDescent="0.2">
      <c r="B63" s="9" t="s">
        <v>100</v>
      </c>
      <c r="C63" s="6" t="s">
        <v>126</v>
      </c>
      <c r="D63" s="30"/>
      <c r="E63" s="7">
        <v>29</v>
      </c>
      <c r="F63" s="3">
        <v>36</v>
      </c>
    </row>
    <row r="64" spans="2:6" ht="51" customHeight="1" x14ac:dyDescent="0.2">
      <c r="B64" s="9" t="s">
        <v>101</v>
      </c>
      <c r="C64" s="6" t="s">
        <v>127</v>
      </c>
      <c r="D64" s="30"/>
      <c r="E64" s="7">
        <v>113</v>
      </c>
      <c r="F64" s="3">
        <v>207</v>
      </c>
    </row>
    <row r="65" spans="2:8" ht="38.25" x14ac:dyDescent="0.2">
      <c r="B65" s="9" t="s">
        <v>102</v>
      </c>
      <c r="C65" s="6" t="s">
        <v>128</v>
      </c>
      <c r="D65" s="30"/>
      <c r="E65" s="7">
        <v>299</v>
      </c>
      <c r="F65" s="3">
        <v>322</v>
      </c>
    </row>
    <row r="66" spans="2:8" ht="26.25" customHeight="1" x14ac:dyDescent="0.2">
      <c r="B66" s="9" t="s">
        <v>103</v>
      </c>
      <c r="C66" s="6" t="s">
        <v>31</v>
      </c>
      <c r="D66" s="30">
        <v>4000</v>
      </c>
      <c r="E66" s="7">
        <f>E67</f>
        <v>1453</v>
      </c>
      <c r="F66" s="3">
        <f>F67</f>
        <v>1662</v>
      </c>
    </row>
    <row r="67" spans="2:8" ht="39.75" customHeight="1" x14ac:dyDescent="0.2">
      <c r="B67" s="21" t="s">
        <v>104</v>
      </c>
      <c r="C67" s="13" t="s">
        <v>32</v>
      </c>
      <c r="D67" s="31">
        <v>4000</v>
      </c>
      <c r="E67" s="14">
        <v>1453</v>
      </c>
      <c r="F67" s="5">
        <v>1662</v>
      </c>
    </row>
    <row r="68" spans="2:8" hidden="1" x14ac:dyDescent="0.2">
      <c r="B68" s="10" t="s">
        <v>204</v>
      </c>
      <c r="C68" s="11" t="s">
        <v>205</v>
      </c>
      <c r="D68" s="32"/>
      <c r="E68" s="12"/>
      <c r="F68" s="12"/>
    </row>
    <row r="69" spans="2:8" ht="25.5" hidden="1" x14ac:dyDescent="0.2">
      <c r="B69" s="9" t="s">
        <v>105</v>
      </c>
      <c r="C69" s="6" t="s">
        <v>142</v>
      </c>
      <c r="D69" s="30"/>
      <c r="E69" s="7"/>
      <c r="F69" s="7">
        <v>14</v>
      </c>
    </row>
    <row r="70" spans="2:8" ht="25.5" hidden="1" x14ac:dyDescent="0.2">
      <c r="B70" s="10" t="s">
        <v>206</v>
      </c>
      <c r="C70" s="11" t="s">
        <v>207</v>
      </c>
      <c r="D70" s="32"/>
      <c r="E70" s="12">
        <f>E71</f>
        <v>0</v>
      </c>
      <c r="F70" s="12"/>
    </row>
    <row r="71" spans="2:8" ht="25.5" hidden="1" x14ac:dyDescent="0.2">
      <c r="B71" s="22" t="s">
        <v>208</v>
      </c>
      <c r="C71" s="4" t="s">
        <v>209</v>
      </c>
      <c r="D71" s="33"/>
      <c r="E71" s="5"/>
      <c r="F71" s="5"/>
    </row>
    <row r="72" spans="2:8" x14ac:dyDescent="0.2">
      <c r="B72" s="23"/>
      <c r="C72" s="24" t="s">
        <v>33</v>
      </c>
      <c r="D72" s="34">
        <v>57027</v>
      </c>
      <c r="E72" s="25">
        <f>E9</f>
        <v>63717</v>
      </c>
      <c r="F72" s="25">
        <f>F9</f>
        <v>54091</v>
      </c>
    </row>
    <row r="73" spans="2:8" x14ac:dyDescent="0.2">
      <c r="B73" s="15" t="s">
        <v>34</v>
      </c>
      <c r="C73" s="16" t="s">
        <v>35</v>
      </c>
      <c r="D73" s="16"/>
      <c r="E73" s="17">
        <f>E75+E81+E100+E104</f>
        <v>324599</v>
      </c>
      <c r="F73" s="17">
        <v>209828</v>
      </c>
      <c r="G73" t="e">
        <f>#REF!</f>
        <v>#REF!</v>
      </c>
      <c r="H73" t="e">
        <f>G73-E73</f>
        <v>#REF!</v>
      </c>
    </row>
    <row r="74" spans="2:8" ht="51" customHeight="1" x14ac:dyDescent="0.2">
      <c r="B74" s="18" t="s">
        <v>36</v>
      </c>
      <c r="C74" s="19" t="s">
        <v>37</v>
      </c>
      <c r="D74" s="19"/>
      <c r="E74" s="20">
        <f>E75+E81+E100+E104</f>
        <v>324599</v>
      </c>
      <c r="F74" s="20">
        <f>F75+F81+F100</f>
        <v>184074</v>
      </c>
      <c r="G74" t="e">
        <f>#REF!</f>
        <v>#REF!</v>
      </c>
      <c r="H74" t="e">
        <f>G74-E74</f>
        <v>#REF!</v>
      </c>
    </row>
    <row r="75" spans="2:8" ht="25.5" x14ac:dyDescent="0.2">
      <c r="B75" s="10" t="s">
        <v>60</v>
      </c>
      <c r="C75" s="11" t="s">
        <v>38</v>
      </c>
      <c r="D75" s="11"/>
      <c r="E75" s="12">
        <f>E76+E78</f>
        <v>139267</v>
      </c>
      <c r="F75" s="12">
        <v>81320</v>
      </c>
      <c r="G75" t="e">
        <f>#REF!</f>
        <v>#REF!</v>
      </c>
      <c r="H75" t="e">
        <f>G75-E75</f>
        <v>#REF!</v>
      </c>
    </row>
    <row r="76" spans="2:8" ht="25.5" x14ac:dyDescent="0.2">
      <c r="B76" s="9" t="s">
        <v>163</v>
      </c>
      <c r="C76" s="6" t="s">
        <v>164</v>
      </c>
      <c r="D76" s="6"/>
      <c r="E76" s="7">
        <f>E77</f>
        <v>124001</v>
      </c>
      <c r="F76" s="3">
        <f>F77</f>
        <v>68300</v>
      </c>
    </row>
    <row r="77" spans="2:8" ht="36" customHeight="1" x14ac:dyDescent="0.2">
      <c r="B77" s="21" t="s">
        <v>66</v>
      </c>
      <c r="C77" s="13" t="s">
        <v>68</v>
      </c>
      <c r="D77" s="13"/>
      <c r="E77" s="14">
        <v>124001</v>
      </c>
      <c r="F77" s="14">
        <v>68300</v>
      </c>
    </row>
    <row r="78" spans="2:8" ht="28.5" customHeight="1" x14ac:dyDescent="0.2">
      <c r="B78" s="9" t="s">
        <v>165</v>
      </c>
      <c r="C78" s="6" t="s">
        <v>166</v>
      </c>
      <c r="D78" s="6"/>
      <c r="E78" s="7">
        <f>E79</f>
        <v>15266</v>
      </c>
      <c r="F78" s="3">
        <f>F79</f>
        <v>13020</v>
      </c>
    </row>
    <row r="79" spans="2:8" ht="26.25" customHeight="1" x14ac:dyDescent="0.2">
      <c r="B79" s="21" t="s">
        <v>67</v>
      </c>
      <c r="C79" s="13" t="s">
        <v>143</v>
      </c>
      <c r="D79" s="13"/>
      <c r="E79" s="14">
        <v>15266</v>
      </c>
      <c r="F79" s="14">
        <v>13020</v>
      </c>
    </row>
    <row r="80" spans="2:8" hidden="1" x14ac:dyDescent="0.2">
      <c r="B80" s="21" t="s">
        <v>61</v>
      </c>
      <c r="C80" s="13" t="s">
        <v>39</v>
      </c>
      <c r="D80" s="13"/>
      <c r="E80" s="14"/>
      <c r="F80" s="14"/>
    </row>
    <row r="81" spans="2:10" ht="25.5" x14ac:dyDescent="0.2">
      <c r="B81" s="10" t="s">
        <v>62</v>
      </c>
      <c r="C81" s="11" t="s">
        <v>40</v>
      </c>
      <c r="D81" s="11"/>
      <c r="E81" s="12">
        <f>E82+E84+E86+E88+E92+E94+E96+E98+E90</f>
        <v>175054</v>
      </c>
      <c r="F81" s="12">
        <f>F82+F84+F86+F88+F92+F94+F96+F98</f>
        <v>83084</v>
      </c>
      <c r="G81" t="e">
        <f>#REF!</f>
        <v>#REF!</v>
      </c>
      <c r="H81">
        <f>E134</f>
        <v>4380.7590000000009</v>
      </c>
      <c r="I81" t="e">
        <f>G81+H81</f>
        <v>#REF!</v>
      </c>
      <c r="J81" t="e">
        <f>I81-E81</f>
        <v>#REF!</v>
      </c>
    </row>
    <row r="82" spans="2:10" ht="24.75" customHeight="1" x14ac:dyDescent="0.2">
      <c r="B82" s="9" t="s">
        <v>144</v>
      </c>
      <c r="C82" s="6" t="s">
        <v>145</v>
      </c>
      <c r="D82" s="6"/>
      <c r="E82" s="7">
        <f>E83</f>
        <v>19375</v>
      </c>
      <c r="F82" s="7">
        <f>F83</f>
        <v>3944</v>
      </c>
    </row>
    <row r="83" spans="2:10" ht="27.75" customHeight="1" x14ac:dyDescent="0.2">
      <c r="B83" s="22" t="s">
        <v>69</v>
      </c>
      <c r="C83" s="4" t="s">
        <v>70</v>
      </c>
      <c r="D83" s="4"/>
      <c r="E83" s="5">
        <v>19375</v>
      </c>
      <c r="F83" s="5">
        <v>3944</v>
      </c>
    </row>
    <row r="84" spans="2:10" ht="38.25" hidden="1" x14ac:dyDescent="0.2">
      <c r="B84" s="9" t="s">
        <v>146</v>
      </c>
      <c r="C84" s="6" t="s">
        <v>147</v>
      </c>
      <c r="D84" s="6"/>
      <c r="E84" s="7">
        <f>E85</f>
        <v>0</v>
      </c>
      <c r="F84" s="7">
        <f>F85</f>
        <v>0</v>
      </c>
    </row>
    <row r="85" spans="2:10" ht="37.5" hidden="1" customHeight="1" x14ac:dyDescent="0.2">
      <c r="B85" s="22" t="s">
        <v>148</v>
      </c>
      <c r="C85" s="4" t="s">
        <v>149</v>
      </c>
      <c r="D85" s="4"/>
      <c r="E85" s="5"/>
      <c r="F85" s="5"/>
    </row>
    <row r="86" spans="2:10" ht="89.25" customHeight="1" x14ac:dyDescent="0.2">
      <c r="B86" s="9" t="s">
        <v>150</v>
      </c>
      <c r="C86" s="6" t="s">
        <v>152</v>
      </c>
      <c r="D86" s="6"/>
      <c r="E86" s="7">
        <f>E87</f>
        <v>13</v>
      </c>
      <c r="F86" s="7">
        <f>F87</f>
        <v>0</v>
      </c>
    </row>
    <row r="87" spans="2:10" ht="88.5" customHeight="1" x14ac:dyDescent="0.2">
      <c r="B87" s="22" t="s">
        <v>151</v>
      </c>
      <c r="C87" s="4" t="s">
        <v>153</v>
      </c>
      <c r="D87" s="4"/>
      <c r="E87" s="5">
        <v>13</v>
      </c>
      <c r="F87" s="5"/>
    </row>
    <row r="88" spans="2:10" ht="38.25" x14ac:dyDescent="0.2">
      <c r="B88" s="9" t="s">
        <v>106</v>
      </c>
      <c r="C88" s="6" t="s">
        <v>129</v>
      </c>
      <c r="D88" s="6"/>
      <c r="E88" s="7">
        <f>E89</f>
        <v>7291</v>
      </c>
      <c r="F88" s="7">
        <v>4400</v>
      </c>
    </row>
    <row r="89" spans="2:10" ht="53.25" customHeight="1" x14ac:dyDescent="0.2">
      <c r="B89" s="21" t="s">
        <v>107</v>
      </c>
      <c r="C89" s="13" t="s">
        <v>130</v>
      </c>
      <c r="D89" s="13"/>
      <c r="E89" s="14">
        <v>7291</v>
      </c>
      <c r="F89" s="14">
        <v>4400</v>
      </c>
    </row>
    <row r="90" spans="2:10" ht="64.5" customHeight="1" x14ac:dyDescent="0.2">
      <c r="B90" s="9" t="s">
        <v>211</v>
      </c>
      <c r="C90" s="6" t="s">
        <v>212</v>
      </c>
      <c r="D90" s="6"/>
      <c r="E90" s="7">
        <f>E91</f>
        <v>6</v>
      </c>
      <c r="F90" s="14"/>
    </row>
    <row r="91" spans="2:10" ht="67.5" customHeight="1" x14ac:dyDescent="0.2">
      <c r="B91" s="21" t="s">
        <v>211</v>
      </c>
      <c r="C91" s="13" t="s">
        <v>238</v>
      </c>
      <c r="D91" s="13"/>
      <c r="E91" s="14">
        <v>6</v>
      </c>
      <c r="F91" s="14"/>
    </row>
    <row r="92" spans="2:10" ht="27.75" customHeight="1" x14ac:dyDescent="0.2">
      <c r="B92" s="9" t="s">
        <v>108</v>
      </c>
      <c r="C92" s="6" t="s">
        <v>131</v>
      </c>
      <c r="D92" s="6"/>
      <c r="E92" s="7">
        <f>E93</f>
        <v>3061</v>
      </c>
      <c r="F92" s="7">
        <v>1930</v>
      </c>
    </row>
    <row r="93" spans="2:10" ht="39.75" customHeight="1" x14ac:dyDescent="0.2">
      <c r="B93" s="21" t="s">
        <v>109</v>
      </c>
      <c r="C93" s="13" t="s">
        <v>132</v>
      </c>
      <c r="D93" s="13"/>
      <c r="E93" s="14">
        <v>3061</v>
      </c>
      <c r="F93" s="14">
        <v>1930</v>
      </c>
    </row>
    <row r="94" spans="2:10" ht="39" customHeight="1" x14ac:dyDescent="0.2">
      <c r="B94" s="9" t="s">
        <v>110</v>
      </c>
      <c r="C94" s="6" t="s">
        <v>133</v>
      </c>
      <c r="D94" s="6"/>
      <c r="E94" s="7">
        <f>E95</f>
        <v>516</v>
      </c>
      <c r="F94" s="7">
        <v>458</v>
      </c>
    </row>
    <row r="95" spans="2:10" ht="48.75" customHeight="1" x14ac:dyDescent="0.2">
      <c r="B95" s="21" t="s">
        <v>111</v>
      </c>
      <c r="C95" s="13" t="s">
        <v>134</v>
      </c>
      <c r="D95" s="13"/>
      <c r="E95" s="14">
        <v>516</v>
      </c>
      <c r="F95" s="14">
        <v>458</v>
      </c>
    </row>
    <row r="96" spans="2:10" ht="63.75" x14ac:dyDescent="0.2">
      <c r="B96" s="9" t="s">
        <v>154</v>
      </c>
      <c r="C96" s="6" t="s">
        <v>155</v>
      </c>
      <c r="D96" s="6"/>
      <c r="E96" s="7">
        <f>E97</f>
        <v>2769</v>
      </c>
      <c r="F96" s="7">
        <f>F97</f>
        <v>0</v>
      </c>
    </row>
    <row r="97" spans="2:10" ht="50.25" customHeight="1" x14ac:dyDescent="0.2">
      <c r="B97" s="21" t="s">
        <v>156</v>
      </c>
      <c r="C97" s="4" t="s">
        <v>157</v>
      </c>
      <c r="D97" s="4"/>
      <c r="E97" s="14">
        <v>2769</v>
      </c>
      <c r="F97" s="14"/>
    </row>
    <row r="98" spans="2:10" x14ac:dyDescent="0.2">
      <c r="B98" s="9" t="s">
        <v>71</v>
      </c>
      <c r="C98" s="6" t="s">
        <v>41</v>
      </c>
      <c r="D98" s="6"/>
      <c r="E98" s="7">
        <f>E99</f>
        <v>142023</v>
      </c>
      <c r="F98" s="7">
        <f>F99</f>
        <v>72352</v>
      </c>
    </row>
    <row r="99" spans="2:10" ht="25.5" x14ac:dyDescent="0.2">
      <c r="B99" s="21" t="s">
        <v>72</v>
      </c>
      <c r="C99" s="13" t="s">
        <v>73</v>
      </c>
      <c r="D99" s="13"/>
      <c r="E99" s="14">
        <v>142023</v>
      </c>
      <c r="F99" s="14">
        <v>72352</v>
      </c>
      <c r="G99">
        <v>-4800</v>
      </c>
    </row>
    <row r="100" spans="2:10" ht="25.5" x14ac:dyDescent="0.2">
      <c r="B100" s="10" t="s">
        <v>63</v>
      </c>
      <c r="C100" s="11" t="s">
        <v>42</v>
      </c>
      <c r="D100" s="11"/>
      <c r="E100" s="12">
        <f>E101</f>
        <v>7517</v>
      </c>
      <c r="F100" s="12">
        <f>F101</f>
        <v>19670</v>
      </c>
      <c r="G100" t="e">
        <f>#REF!</f>
        <v>#REF!</v>
      </c>
      <c r="H100">
        <f>E116</f>
        <v>16004.4</v>
      </c>
      <c r="I100" t="e">
        <f>G100+H100</f>
        <v>#REF!</v>
      </c>
      <c r="J100" t="e">
        <f>I100-E100</f>
        <v>#REF!</v>
      </c>
    </row>
    <row r="101" spans="2:10" ht="25.5" x14ac:dyDescent="0.2">
      <c r="B101" s="22" t="s">
        <v>75</v>
      </c>
      <c r="C101" s="4" t="s">
        <v>74</v>
      </c>
      <c r="D101" s="4"/>
      <c r="E101" s="5">
        <v>7517</v>
      </c>
      <c r="F101" s="5">
        <v>19670</v>
      </c>
    </row>
    <row r="102" spans="2:10" ht="25.5" x14ac:dyDescent="0.2">
      <c r="B102" s="10" t="s">
        <v>158</v>
      </c>
      <c r="C102" s="11" t="s">
        <v>159</v>
      </c>
      <c r="D102" s="11"/>
      <c r="E102" s="12">
        <f>E103</f>
        <v>2761</v>
      </c>
      <c r="F102" s="12"/>
    </row>
    <row r="103" spans="2:10" ht="25.5" x14ac:dyDescent="0.2">
      <c r="B103" s="9" t="s">
        <v>160</v>
      </c>
      <c r="C103" s="6" t="s">
        <v>161</v>
      </c>
      <c r="D103" s="6"/>
      <c r="E103" s="7">
        <f>E104</f>
        <v>2761</v>
      </c>
      <c r="F103" s="3"/>
    </row>
    <row r="104" spans="2:10" ht="26.25" customHeight="1" x14ac:dyDescent="0.2">
      <c r="B104" s="21" t="s">
        <v>76</v>
      </c>
      <c r="C104" s="13" t="s">
        <v>77</v>
      </c>
      <c r="D104" s="13"/>
      <c r="E104" s="14">
        <v>2761</v>
      </c>
      <c r="F104" s="14">
        <v>11995</v>
      </c>
    </row>
    <row r="105" spans="2:10" ht="30" customHeight="1" x14ac:dyDescent="0.2">
      <c r="B105" s="18" t="s">
        <v>168</v>
      </c>
      <c r="C105" s="19" t="s">
        <v>162</v>
      </c>
      <c r="D105" s="19"/>
      <c r="E105" s="20">
        <f>E106</f>
        <v>3914</v>
      </c>
      <c r="F105" s="20">
        <v>2599</v>
      </c>
      <c r="G105" t="e">
        <f>#REF!</f>
        <v>#REF!</v>
      </c>
      <c r="H105">
        <f>E136</f>
        <v>1381.7</v>
      </c>
      <c r="I105" s="36" t="e">
        <f>G105+H105</f>
        <v>#REF!</v>
      </c>
      <c r="J105" t="e">
        <f>I105-E105</f>
        <v>#REF!</v>
      </c>
    </row>
    <row r="106" spans="2:10" ht="15.75" customHeight="1" x14ac:dyDescent="0.2">
      <c r="B106" s="9" t="s">
        <v>169</v>
      </c>
      <c r="C106" s="6" t="s">
        <v>43</v>
      </c>
      <c r="D106" s="6"/>
      <c r="E106" s="7">
        <f>E108</f>
        <v>3914</v>
      </c>
      <c r="F106" s="3">
        <v>2599</v>
      </c>
      <c r="I106" s="36"/>
    </row>
    <row r="107" spans="2:10" x14ac:dyDescent="0.2">
      <c r="B107" s="8" t="s">
        <v>170</v>
      </c>
      <c r="C107" s="2" t="s">
        <v>167</v>
      </c>
      <c r="D107" s="2"/>
      <c r="E107" s="3">
        <f>E108</f>
        <v>3914</v>
      </c>
      <c r="F107" s="7"/>
      <c r="I107" s="36"/>
    </row>
    <row r="108" spans="2:10" ht="25.5" x14ac:dyDescent="0.2">
      <c r="B108" s="21" t="s">
        <v>171</v>
      </c>
      <c r="C108" s="13" t="s">
        <v>44</v>
      </c>
      <c r="D108" s="13"/>
      <c r="E108" s="14">
        <v>3914</v>
      </c>
      <c r="F108" s="14">
        <v>2599</v>
      </c>
      <c r="I108" s="36"/>
    </row>
    <row r="109" spans="2:10" x14ac:dyDescent="0.2">
      <c r="B109" s="26"/>
      <c r="C109" s="16" t="s">
        <v>45</v>
      </c>
      <c r="D109" s="16"/>
      <c r="E109" s="17">
        <f>E72+E73+E105</f>
        <v>392230</v>
      </c>
      <c r="F109" s="17">
        <v>255331</v>
      </c>
      <c r="G109" t="e">
        <f>SUM(G81:G107)</f>
        <v>#REF!</v>
      </c>
      <c r="H109">
        <f>SUM(H81:H107)</f>
        <v>21766.859</v>
      </c>
      <c r="I109" s="36" t="e">
        <f>G109+H109</f>
        <v>#REF!</v>
      </c>
    </row>
    <row r="110" spans="2:10" hidden="1" x14ac:dyDescent="0.2"/>
    <row r="111" spans="2:10" hidden="1" x14ac:dyDescent="0.2">
      <c r="C111" s="1" t="s">
        <v>214</v>
      </c>
      <c r="E111">
        <v>45</v>
      </c>
      <c r="G111" t="s">
        <v>219</v>
      </c>
    </row>
    <row r="112" spans="2:10" hidden="1" x14ac:dyDescent="0.2">
      <c r="C112" s="1" t="s">
        <v>215</v>
      </c>
      <c r="E112">
        <f>7222+3955</f>
        <v>11177</v>
      </c>
      <c r="G112" t="s">
        <v>219</v>
      </c>
    </row>
    <row r="113" spans="3:7" hidden="1" x14ac:dyDescent="0.2">
      <c r="C113" s="1" t="s">
        <v>216</v>
      </c>
      <c r="E113">
        <v>2745.4</v>
      </c>
      <c r="G113" t="s">
        <v>219</v>
      </c>
    </row>
    <row r="114" spans="3:7" hidden="1" x14ac:dyDescent="0.2">
      <c r="C114" s="1" t="s">
        <v>217</v>
      </c>
      <c r="E114">
        <v>1920</v>
      </c>
      <c r="G114" t="s">
        <v>219</v>
      </c>
    </row>
    <row r="115" spans="3:7" hidden="1" x14ac:dyDescent="0.2">
      <c r="C115" s="1" t="s">
        <v>218</v>
      </c>
      <c r="E115">
        <v>117</v>
      </c>
      <c r="G115" t="s">
        <v>219</v>
      </c>
    </row>
    <row r="116" spans="3:7" hidden="1" x14ac:dyDescent="0.2">
      <c r="E116">
        <f>SUM(E111:E115)</f>
        <v>16004.4</v>
      </c>
    </row>
    <row r="117" spans="3:7" hidden="1" x14ac:dyDescent="0.2"/>
    <row r="118" spans="3:7" hidden="1" x14ac:dyDescent="0.2">
      <c r="C118" s="1" t="s">
        <v>234</v>
      </c>
      <c r="E118">
        <v>1546.8</v>
      </c>
      <c r="G118" t="s">
        <v>219</v>
      </c>
    </row>
    <row r="119" spans="3:7" hidden="1" x14ac:dyDescent="0.2">
      <c r="C119" s="1" t="s">
        <v>220</v>
      </c>
      <c r="E119">
        <v>99</v>
      </c>
      <c r="G119" t="s">
        <v>219</v>
      </c>
    </row>
    <row r="120" spans="3:7" hidden="1" x14ac:dyDescent="0.2">
      <c r="C120" s="1" t="s">
        <v>221</v>
      </c>
      <c r="E120">
        <v>1090.4000000000001</v>
      </c>
      <c r="G120" t="s">
        <v>219</v>
      </c>
    </row>
    <row r="121" spans="3:7" hidden="1" x14ac:dyDescent="0.2">
      <c r="C121" s="1" t="s">
        <v>222</v>
      </c>
      <c r="E121">
        <v>-3937.6</v>
      </c>
      <c r="G121" t="s">
        <v>219</v>
      </c>
    </row>
    <row r="122" spans="3:7" hidden="1" x14ac:dyDescent="0.2">
      <c r="C122" s="1" t="s">
        <v>223</v>
      </c>
      <c r="E122">
        <v>179.8</v>
      </c>
      <c r="G122" t="s">
        <v>219</v>
      </c>
    </row>
    <row r="123" spans="3:7" hidden="1" x14ac:dyDescent="0.2">
      <c r="C123" s="1" t="s">
        <v>224</v>
      </c>
      <c r="E123">
        <v>703.75900000000001</v>
      </c>
      <c r="G123" t="s">
        <v>219</v>
      </c>
    </row>
    <row r="124" spans="3:7" hidden="1" x14ac:dyDescent="0.2">
      <c r="C124" s="1" t="s">
        <v>225</v>
      </c>
      <c r="E124">
        <v>-930</v>
      </c>
      <c r="G124" t="s">
        <v>219</v>
      </c>
    </row>
    <row r="125" spans="3:7" hidden="1" x14ac:dyDescent="0.2">
      <c r="C125" s="1" t="s">
        <v>226</v>
      </c>
      <c r="E125">
        <v>14456</v>
      </c>
      <c r="G125" t="s">
        <v>219</v>
      </c>
    </row>
    <row r="126" spans="3:7" hidden="1" x14ac:dyDescent="0.2">
      <c r="C126" s="1" t="s">
        <v>227</v>
      </c>
      <c r="E126">
        <v>11.9</v>
      </c>
      <c r="G126" t="s">
        <v>219</v>
      </c>
    </row>
    <row r="127" spans="3:7" hidden="1" x14ac:dyDescent="0.2">
      <c r="C127" s="1" t="s">
        <v>228</v>
      </c>
      <c r="E127">
        <v>-2.5</v>
      </c>
      <c r="G127" t="s">
        <v>219</v>
      </c>
    </row>
    <row r="128" spans="3:7" hidden="1" x14ac:dyDescent="0.2">
      <c r="C128" s="1" t="s">
        <v>236</v>
      </c>
      <c r="E128">
        <v>611.1</v>
      </c>
      <c r="G128" t="s">
        <v>219</v>
      </c>
    </row>
    <row r="129" spans="3:7" hidden="1" x14ac:dyDescent="0.2">
      <c r="C129" s="1" t="s">
        <v>229</v>
      </c>
      <c r="E129">
        <v>146.4</v>
      </c>
      <c r="G129" t="s">
        <v>219</v>
      </c>
    </row>
    <row r="130" spans="3:7" hidden="1" x14ac:dyDescent="0.2">
      <c r="C130" s="1" t="s">
        <v>230</v>
      </c>
      <c r="E130">
        <v>20.7</v>
      </c>
      <c r="G130" t="s">
        <v>219</v>
      </c>
    </row>
    <row r="131" spans="3:7" hidden="1" x14ac:dyDescent="0.2">
      <c r="C131" s="1" t="s">
        <v>231</v>
      </c>
      <c r="E131">
        <v>-10695.8</v>
      </c>
      <c r="G131" t="s">
        <v>219</v>
      </c>
    </row>
    <row r="132" spans="3:7" hidden="1" x14ac:dyDescent="0.2">
      <c r="C132" s="1" t="s">
        <v>232</v>
      </c>
      <c r="E132">
        <v>2</v>
      </c>
      <c r="G132" t="s">
        <v>219</v>
      </c>
    </row>
    <row r="133" spans="3:7" hidden="1" x14ac:dyDescent="0.2">
      <c r="C133" s="1" t="s">
        <v>233</v>
      </c>
      <c r="E133">
        <v>1078.8</v>
      </c>
      <c r="G133" t="s">
        <v>219</v>
      </c>
    </row>
    <row r="134" spans="3:7" hidden="1" x14ac:dyDescent="0.2">
      <c r="E134">
        <f>SUM(E118:E133)</f>
        <v>4380.7590000000009</v>
      </c>
    </row>
    <row r="135" spans="3:7" hidden="1" x14ac:dyDescent="0.2"/>
    <row r="136" spans="3:7" hidden="1" x14ac:dyDescent="0.2">
      <c r="C136" s="1" t="s">
        <v>235</v>
      </c>
      <c r="E136">
        <v>1381.7</v>
      </c>
      <c r="G136" t="s">
        <v>219</v>
      </c>
    </row>
  </sheetData>
  <mergeCells count="7">
    <mergeCell ref="B5:E5"/>
    <mergeCell ref="B6:E6"/>
    <mergeCell ref="B7:E7"/>
    <mergeCell ref="B1:E1"/>
    <mergeCell ref="B2:E2"/>
    <mergeCell ref="B3:E3"/>
    <mergeCell ref="B4:E4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84"/>
  <sheetViews>
    <sheetView tabSelected="1" topLeftCell="A46" workbookViewId="0">
      <selection activeCell="J4" sqref="J4:R4"/>
    </sheetView>
  </sheetViews>
  <sheetFormatPr defaultRowHeight="12.75" x14ac:dyDescent="0.2"/>
  <cols>
    <col min="1" max="1" width="3.7109375" style="37" customWidth="1"/>
    <col min="2" max="2" width="4.7109375" style="37" customWidth="1"/>
    <col min="3" max="5" width="2.42578125" style="37" customWidth="1"/>
    <col min="6" max="6" width="4.140625" style="37" customWidth="1"/>
    <col min="7" max="7" width="3.140625" style="37" customWidth="1"/>
    <col min="8" max="8" width="4.7109375" style="37" customWidth="1"/>
    <col min="9" max="9" width="5.140625" style="37" customWidth="1"/>
    <col min="10" max="10" width="49.140625" style="49" customWidth="1"/>
    <col min="11" max="11" width="1.42578125" style="47" hidden="1" customWidth="1"/>
    <col min="12" max="12" width="12.28515625" style="69" customWidth="1"/>
    <col min="13" max="16" width="9.140625" style="69" hidden="1" customWidth="1"/>
    <col min="17" max="17" width="13" style="69" customWidth="1"/>
    <col min="18" max="18" width="12" style="69" customWidth="1"/>
  </cols>
  <sheetData>
    <row r="1" spans="1:18" x14ac:dyDescent="0.2">
      <c r="J1" s="91" t="s">
        <v>316</v>
      </c>
      <c r="K1" s="91"/>
      <c r="L1" s="91"/>
      <c r="M1" s="91"/>
      <c r="N1" s="91"/>
      <c r="O1" s="91"/>
      <c r="P1" s="91"/>
      <c r="Q1" s="91"/>
      <c r="R1" s="91"/>
    </row>
    <row r="2" spans="1:18" x14ac:dyDescent="0.2">
      <c r="J2" s="91" t="s">
        <v>332</v>
      </c>
      <c r="K2" s="91"/>
      <c r="L2" s="91"/>
      <c r="M2" s="91"/>
      <c r="N2" s="91"/>
      <c r="O2" s="91"/>
      <c r="P2" s="91"/>
      <c r="Q2" s="91"/>
      <c r="R2" s="91"/>
    </row>
    <row r="3" spans="1:18" x14ac:dyDescent="0.2">
      <c r="J3" s="91" t="s">
        <v>300</v>
      </c>
      <c r="K3" s="91"/>
      <c r="L3" s="91"/>
      <c r="M3" s="91"/>
      <c r="N3" s="91"/>
      <c r="O3" s="91"/>
      <c r="P3" s="91"/>
      <c r="Q3" s="91"/>
      <c r="R3" s="91"/>
    </row>
    <row r="4" spans="1:18" x14ac:dyDescent="0.2">
      <c r="J4" s="91" t="s">
        <v>339</v>
      </c>
      <c r="K4" s="91"/>
      <c r="L4" s="91"/>
      <c r="M4" s="91"/>
      <c r="N4" s="91"/>
      <c r="O4" s="91"/>
      <c r="P4" s="91"/>
      <c r="Q4" s="91"/>
      <c r="R4" s="91"/>
    </row>
    <row r="5" spans="1:18" hidden="1" x14ac:dyDescent="0.2">
      <c r="J5" s="89" t="s">
        <v>273</v>
      </c>
      <c r="K5" s="89"/>
      <c r="L5" s="89"/>
    </row>
    <row r="6" spans="1:18" hidden="1" x14ac:dyDescent="0.2">
      <c r="J6" s="89" t="s">
        <v>272</v>
      </c>
      <c r="K6" s="89"/>
      <c r="L6" s="89"/>
    </row>
    <row r="7" spans="1:18" hidden="1" x14ac:dyDescent="0.2">
      <c r="B7" s="38"/>
      <c r="C7" s="38"/>
      <c r="D7" s="38"/>
      <c r="E7" s="38"/>
      <c r="F7" s="38"/>
      <c r="G7" s="38"/>
      <c r="H7" s="38"/>
      <c r="I7" s="38"/>
      <c r="J7" s="89" t="s">
        <v>271</v>
      </c>
      <c r="K7" s="89"/>
      <c r="L7" s="89"/>
    </row>
    <row r="8" spans="1:18" hidden="1" x14ac:dyDescent="0.2">
      <c r="B8" s="38"/>
      <c r="C8" s="38"/>
      <c r="D8" s="38"/>
      <c r="E8" s="38"/>
      <c r="F8" s="38"/>
      <c r="G8" s="38"/>
      <c r="H8" s="38"/>
      <c r="I8" s="38"/>
      <c r="J8" s="89" t="s">
        <v>270</v>
      </c>
      <c r="K8" s="89"/>
      <c r="L8" s="89"/>
    </row>
    <row r="9" spans="1:18" hidden="1" x14ac:dyDescent="0.2">
      <c r="J9" s="89" t="s">
        <v>269</v>
      </c>
      <c r="K9" s="89"/>
      <c r="L9" s="89"/>
    </row>
    <row r="10" spans="1:18" x14ac:dyDescent="0.2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</row>
    <row r="11" spans="1:18" x14ac:dyDescent="0.2">
      <c r="B11" s="90" t="s">
        <v>338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8" x14ac:dyDescent="0.2">
      <c r="B12" s="91"/>
      <c r="C12" s="91"/>
      <c r="D12" s="91"/>
      <c r="E12" s="91"/>
      <c r="F12" s="91"/>
      <c r="G12" s="91"/>
      <c r="H12" s="91"/>
      <c r="I12" s="91"/>
      <c r="J12" s="92"/>
      <c r="K12" s="92"/>
      <c r="L12" s="92"/>
      <c r="R12" s="70" t="s">
        <v>337</v>
      </c>
    </row>
    <row r="13" spans="1:18" x14ac:dyDescent="0.2">
      <c r="A13" s="88" t="s">
        <v>263</v>
      </c>
      <c r="B13" s="93" t="s">
        <v>240</v>
      </c>
      <c r="C13" s="93"/>
      <c r="D13" s="93"/>
      <c r="E13" s="93"/>
      <c r="F13" s="93"/>
      <c r="G13" s="93"/>
      <c r="H13" s="93"/>
      <c r="I13" s="93"/>
      <c r="J13" s="98" t="s">
        <v>319</v>
      </c>
      <c r="K13" s="57"/>
      <c r="L13" s="94" t="s">
        <v>320</v>
      </c>
      <c r="Q13" s="96" t="s">
        <v>330</v>
      </c>
      <c r="R13" s="96" t="s">
        <v>331</v>
      </c>
    </row>
    <row r="14" spans="1:18" ht="98.25" customHeight="1" x14ac:dyDescent="0.2">
      <c r="A14" s="88"/>
      <c r="B14" s="39" t="s">
        <v>241</v>
      </c>
      <c r="C14" s="39" t="s">
        <v>242</v>
      </c>
      <c r="D14" s="39" t="s">
        <v>243</v>
      </c>
      <c r="E14" s="39" t="s">
        <v>244</v>
      </c>
      <c r="F14" s="39" t="s">
        <v>245</v>
      </c>
      <c r="G14" s="39" t="s">
        <v>246</v>
      </c>
      <c r="H14" s="39" t="s">
        <v>317</v>
      </c>
      <c r="I14" s="39" t="s">
        <v>313</v>
      </c>
      <c r="J14" s="99"/>
      <c r="K14" s="58" t="s">
        <v>210</v>
      </c>
      <c r="L14" s="95"/>
      <c r="M14" s="72" t="s">
        <v>200</v>
      </c>
      <c r="Q14" s="97"/>
      <c r="R14" s="97"/>
    </row>
    <row r="15" spans="1:18" x14ac:dyDescent="0.2">
      <c r="A15" s="52">
        <v>1</v>
      </c>
      <c r="B15" s="54" t="s">
        <v>248</v>
      </c>
      <c r="C15" s="54">
        <v>1</v>
      </c>
      <c r="D15" s="54" t="s">
        <v>247</v>
      </c>
      <c r="E15" s="54" t="s">
        <v>247</v>
      </c>
      <c r="F15" s="54" t="s">
        <v>248</v>
      </c>
      <c r="G15" s="54" t="s">
        <v>247</v>
      </c>
      <c r="H15" s="54" t="s">
        <v>249</v>
      </c>
      <c r="I15" s="54" t="s">
        <v>248</v>
      </c>
      <c r="J15" s="55" t="s">
        <v>318</v>
      </c>
      <c r="K15" s="56">
        <v>57027</v>
      </c>
      <c r="L15" s="71">
        <f>L16+L19+L29+L33</f>
        <v>247.33</v>
      </c>
      <c r="M15" s="71" t="e">
        <f t="shared" ref="M15:R15" si="0">M16+M19+M29+M33</f>
        <v>#REF!</v>
      </c>
      <c r="N15" s="71" t="e">
        <f t="shared" si="0"/>
        <v>#REF!</v>
      </c>
      <c r="O15" s="71" t="e">
        <f t="shared" si="0"/>
        <v>#REF!</v>
      </c>
      <c r="P15" s="71" t="e">
        <f t="shared" si="0"/>
        <v>#REF!</v>
      </c>
      <c r="Q15" s="71">
        <f t="shared" si="0"/>
        <v>240.23000000000002</v>
      </c>
      <c r="R15" s="71">
        <f t="shared" si="0"/>
        <v>241.93</v>
      </c>
    </row>
    <row r="16" spans="1:18" x14ac:dyDescent="0.2">
      <c r="A16" s="52">
        <v>2</v>
      </c>
      <c r="B16" s="54" t="s">
        <v>248</v>
      </c>
      <c r="C16" s="54" t="s">
        <v>250</v>
      </c>
      <c r="D16" s="54" t="s">
        <v>251</v>
      </c>
      <c r="E16" s="54" t="s">
        <v>247</v>
      </c>
      <c r="F16" s="54" t="s">
        <v>248</v>
      </c>
      <c r="G16" s="54" t="s">
        <v>247</v>
      </c>
      <c r="H16" s="54" t="s">
        <v>249</v>
      </c>
      <c r="I16" s="54" t="s">
        <v>248</v>
      </c>
      <c r="J16" s="55" t="s">
        <v>6</v>
      </c>
      <c r="K16" s="56">
        <v>32597</v>
      </c>
      <c r="L16" s="71">
        <f>L17</f>
        <v>63.13</v>
      </c>
      <c r="M16" s="71" t="e">
        <f t="shared" ref="M16:R16" si="1">M17</f>
        <v>#REF!</v>
      </c>
      <c r="N16" s="71" t="e">
        <f t="shared" si="1"/>
        <v>#REF!</v>
      </c>
      <c r="O16" s="71" t="e">
        <f t="shared" si="1"/>
        <v>#REF!</v>
      </c>
      <c r="P16" s="71" t="e">
        <f t="shared" si="1"/>
        <v>#REF!</v>
      </c>
      <c r="Q16" s="71">
        <f t="shared" si="1"/>
        <v>63.13</v>
      </c>
      <c r="R16" s="71">
        <f t="shared" si="1"/>
        <v>63.13</v>
      </c>
    </row>
    <row r="17" spans="1:18" x14ac:dyDescent="0.2">
      <c r="A17" s="52">
        <v>3</v>
      </c>
      <c r="B17" s="53" t="s">
        <v>264</v>
      </c>
      <c r="C17" s="53" t="s">
        <v>250</v>
      </c>
      <c r="D17" s="53" t="s">
        <v>251</v>
      </c>
      <c r="E17" s="53" t="s">
        <v>254</v>
      </c>
      <c r="F17" s="53" t="s">
        <v>248</v>
      </c>
      <c r="G17" s="53" t="s">
        <v>251</v>
      </c>
      <c r="H17" s="53" t="s">
        <v>249</v>
      </c>
      <c r="I17" s="53" t="s">
        <v>253</v>
      </c>
      <c r="J17" s="44" t="s">
        <v>11</v>
      </c>
      <c r="K17" s="43">
        <v>26147</v>
      </c>
      <c r="L17" s="75">
        <f>L18</f>
        <v>63.13</v>
      </c>
      <c r="M17" s="75" t="e">
        <f t="shared" ref="M17:R17" si="2">M18</f>
        <v>#REF!</v>
      </c>
      <c r="N17" s="75" t="e">
        <f t="shared" si="2"/>
        <v>#REF!</v>
      </c>
      <c r="O17" s="75" t="e">
        <f t="shared" si="2"/>
        <v>#REF!</v>
      </c>
      <c r="P17" s="75" t="e">
        <f t="shared" si="2"/>
        <v>#REF!</v>
      </c>
      <c r="Q17" s="75">
        <f t="shared" si="2"/>
        <v>63.13</v>
      </c>
      <c r="R17" s="75">
        <f t="shared" si="2"/>
        <v>63.13</v>
      </c>
    </row>
    <row r="18" spans="1:18" ht="128.25" customHeight="1" x14ac:dyDescent="0.2">
      <c r="A18" s="52">
        <v>4</v>
      </c>
      <c r="B18" s="53" t="s">
        <v>265</v>
      </c>
      <c r="C18" s="53" t="s">
        <v>250</v>
      </c>
      <c r="D18" s="53" t="s">
        <v>251</v>
      </c>
      <c r="E18" s="53" t="s">
        <v>254</v>
      </c>
      <c r="F18" s="53" t="s">
        <v>252</v>
      </c>
      <c r="G18" s="53" t="s">
        <v>251</v>
      </c>
      <c r="H18" s="53" t="s">
        <v>249</v>
      </c>
      <c r="I18" s="53" t="s">
        <v>253</v>
      </c>
      <c r="J18" s="50" t="s">
        <v>336</v>
      </c>
      <c r="K18" s="43">
        <v>26086</v>
      </c>
      <c r="L18" s="76">
        <v>63.13</v>
      </c>
      <c r="M18" s="76" t="e">
        <f>#REF!</f>
        <v>#REF!</v>
      </c>
      <c r="N18" s="76" t="e">
        <f>#REF!</f>
        <v>#REF!</v>
      </c>
      <c r="O18" s="76" t="e">
        <f>#REF!</f>
        <v>#REF!</v>
      </c>
      <c r="P18" s="76" t="e">
        <f>#REF!</f>
        <v>#REF!</v>
      </c>
      <c r="Q18" s="76">
        <v>63.13</v>
      </c>
      <c r="R18" s="76">
        <v>63.13</v>
      </c>
    </row>
    <row r="19" spans="1:18" ht="38.25" x14ac:dyDescent="0.2">
      <c r="A19" s="52">
        <v>5</v>
      </c>
      <c r="B19" s="54" t="s">
        <v>248</v>
      </c>
      <c r="C19" s="54" t="s">
        <v>250</v>
      </c>
      <c r="D19" s="54" t="s">
        <v>258</v>
      </c>
      <c r="E19" s="54" t="s">
        <v>247</v>
      </c>
      <c r="F19" s="54" t="s">
        <v>248</v>
      </c>
      <c r="G19" s="54" t="s">
        <v>247</v>
      </c>
      <c r="H19" s="54" t="s">
        <v>249</v>
      </c>
      <c r="I19" s="54" t="s">
        <v>248</v>
      </c>
      <c r="J19" s="55" t="s">
        <v>282</v>
      </c>
      <c r="K19" s="56"/>
      <c r="L19" s="81">
        <f>L20</f>
        <v>180.20000000000002</v>
      </c>
      <c r="M19" s="81">
        <f t="shared" ref="M19:R19" si="3">M20</f>
        <v>0</v>
      </c>
      <c r="N19" s="81">
        <f t="shared" si="3"/>
        <v>0</v>
      </c>
      <c r="O19" s="81">
        <f t="shared" si="3"/>
        <v>0</v>
      </c>
      <c r="P19" s="81">
        <f t="shared" si="3"/>
        <v>0</v>
      </c>
      <c r="Q19" s="81">
        <f t="shared" si="3"/>
        <v>173.10000000000002</v>
      </c>
      <c r="R19" s="81">
        <f t="shared" si="3"/>
        <v>174.8</v>
      </c>
    </row>
    <row r="20" spans="1:18" ht="25.5" x14ac:dyDescent="0.2">
      <c r="A20" s="52">
        <v>6</v>
      </c>
      <c r="B20" s="53" t="s">
        <v>248</v>
      </c>
      <c r="C20" s="53" t="s">
        <v>250</v>
      </c>
      <c r="D20" s="53" t="s">
        <v>258</v>
      </c>
      <c r="E20" s="53" t="s">
        <v>254</v>
      </c>
      <c r="F20" s="53" t="s">
        <v>248</v>
      </c>
      <c r="G20" s="53" t="s">
        <v>251</v>
      </c>
      <c r="H20" s="53" t="s">
        <v>249</v>
      </c>
      <c r="I20" s="53" t="s">
        <v>253</v>
      </c>
      <c r="J20" s="50" t="s">
        <v>305</v>
      </c>
      <c r="K20" s="43"/>
      <c r="L20" s="76">
        <f>L21+L23+L25+L27</f>
        <v>180.20000000000002</v>
      </c>
      <c r="M20" s="76">
        <f t="shared" ref="M20:R20" si="4">M21+M23+M25+M27</f>
        <v>0</v>
      </c>
      <c r="N20" s="76">
        <f t="shared" si="4"/>
        <v>0</v>
      </c>
      <c r="O20" s="76">
        <f t="shared" si="4"/>
        <v>0</v>
      </c>
      <c r="P20" s="76">
        <f t="shared" si="4"/>
        <v>0</v>
      </c>
      <c r="Q20" s="76">
        <f t="shared" si="4"/>
        <v>173.10000000000002</v>
      </c>
      <c r="R20" s="76">
        <f t="shared" si="4"/>
        <v>174.8</v>
      </c>
    </row>
    <row r="21" spans="1:18" ht="63.75" x14ac:dyDescent="0.2">
      <c r="A21" s="74">
        <v>7</v>
      </c>
      <c r="B21" s="53" t="s">
        <v>265</v>
      </c>
      <c r="C21" s="53" t="s">
        <v>250</v>
      </c>
      <c r="D21" s="53" t="s">
        <v>258</v>
      </c>
      <c r="E21" s="53" t="s">
        <v>254</v>
      </c>
      <c r="F21" s="53" t="s">
        <v>283</v>
      </c>
      <c r="G21" s="53" t="s">
        <v>251</v>
      </c>
      <c r="H21" s="53" t="s">
        <v>249</v>
      </c>
      <c r="I21" s="53" t="s">
        <v>253</v>
      </c>
      <c r="J21" s="82" t="s">
        <v>290</v>
      </c>
      <c r="K21" s="43"/>
      <c r="L21" s="76">
        <f>L22</f>
        <v>94</v>
      </c>
      <c r="M21" s="76">
        <f t="shared" ref="M21:R21" si="5">M22</f>
        <v>0</v>
      </c>
      <c r="N21" s="76">
        <f t="shared" si="5"/>
        <v>0</v>
      </c>
      <c r="O21" s="76">
        <f t="shared" si="5"/>
        <v>0</v>
      </c>
      <c r="P21" s="76">
        <f t="shared" si="5"/>
        <v>0</v>
      </c>
      <c r="Q21" s="76">
        <f t="shared" si="5"/>
        <v>80.400000000000006</v>
      </c>
      <c r="R21" s="76">
        <f t="shared" si="5"/>
        <v>79.900000000000006</v>
      </c>
    </row>
    <row r="22" spans="1:18" ht="102" x14ac:dyDescent="0.2">
      <c r="A22" s="74">
        <v>8</v>
      </c>
      <c r="B22" s="53" t="s">
        <v>265</v>
      </c>
      <c r="C22" s="53" t="s">
        <v>250</v>
      </c>
      <c r="D22" s="53" t="s">
        <v>258</v>
      </c>
      <c r="E22" s="53" t="s">
        <v>254</v>
      </c>
      <c r="F22" s="53" t="s">
        <v>301</v>
      </c>
      <c r="G22" s="53" t="s">
        <v>251</v>
      </c>
      <c r="H22" s="53" t="s">
        <v>249</v>
      </c>
      <c r="I22" s="53" t="s">
        <v>253</v>
      </c>
      <c r="J22" s="82" t="s">
        <v>306</v>
      </c>
      <c r="K22" s="43"/>
      <c r="L22" s="76">
        <v>94</v>
      </c>
      <c r="M22" s="77"/>
      <c r="N22" s="78"/>
      <c r="O22" s="78"/>
      <c r="P22" s="78"/>
      <c r="Q22" s="79">
        <v>80.400000000000006</v>
      </c>
      <c r="R22" s="79">
        <v>79.900000000000006</v>
      </c>
    </row>
    <row r="23" spans="1:18" ht="79.5" customHeight="1" x14ac:dyDescent="0.2">
      <c r="A23" s="74">
        <v>9</v>
      </c>
      <c r="B23" s="53" t="s">
        <v>265</v>
      </c>
      <c r="C23" s="53" t="s">
        <v>250</v>
      </c>
      <c r="D23" s="53" t="s">
        <v>258</v>
      </c>
      <c r="E23" s="53" t="s">
        <v>254</v>
      </c>
      <c r="F23" s="53" t="s">
        <v>284</v>
      </c>
      <c r="G23" s="53" t="s">
        <v>251</v>
      </c>
      <c r="H23" s="53" t="s">
        <v>249</v>
      </c>
      <c r="I23" s="53" t="s">
        <v>253</v>
      </c>
      <c r="J23" s="82" t="s">
        <v>291</v>
      </c>
      <c r="K23" s="43"/>
      <c r="L23" s="76">
        <f>L24</f>
        <v>0.4</v>
      </c>
      <c r="M23" s="76">
        <f t="shared" ref="M23:R23" si="6">M24</f>
        <v>0</v>
      </c>
      <c r="N23" s="76">
        <f t="shared" si="6"/>
        <v>0</v>
      </c>
      <c r="O23" s="76">
        <f t="shared" si="6"/>
        <v>0</v>
      </c>
      <c r="P23" s="76">
        <f t="shared" si="6"/>
        <v>0</v>
      </c>
      <c r="Q23" s="76">
        <f t="shared" si="6"/>
        <v>0.6</v>
      </c>
      <c r="R23" s="76">
        <f t="shared" si="6"/>
        <v>0.6</v>
      </c>
    </row>
    <row r="24" spans="1:18" ht="114.75" x14ac:dyDescent="0.2">
      <c r="A24" s="74">
        <v>10</v>
      </c>
      <c r="B24" s="53" t="s">
        <v>265</v>
      </c>
      <c r="C24" s="53" t="s">
        <v>250</v>
      </c>
      <c r="D24" s="53" t="s">
        <v>258</v>
      </c>
      <c r="E24" s="53" t="s">
        <v>254</v>
      </c>
      <c r="F24" s="53" t="s">
        <v>302</v>
      </c>
      <c r="G24" s="53" t="s">
        <v>251</v>
      </c>
      <c r="H24" s="53" t="s">
        <v>249</v>
      </c>
      <c r="I24" s="53" t="s">
        <v>253</v>
      </c>
      <c r="J24" s="82" t="s">
        <v>307</v>
      </c>
      <c r="K24" s="43"/>
      <c r="L24" s="76">
        <v>0.4</v>
      </c>
      <c r="M24" s="77"/>
      <c r="N24" s="78"/>
      <c r="O24" s="78"/>
      <c r="P24" s="78"/>
      <c r="Q24" s="79">
        <v>0.6</v>
      </c>
      <c r="R24" s="79">
        <v>0.6</v>
      </c>
    </row>
    <row r="25" spans="1:18" ht="63.75" x14ac:dyDescent="0.2">
      <c r="A25" s="74">
        <v>11</v>
      </c>
      <c r="B25" s="53" t="s">
        <v>265</v>
      </c>
      <c r="C25" s="53" t="s">
        <v>250</v>
      </c>
      <c r="D25" s="53" t="s">
        <v>258</v>
      </c>
      <c r="E25" s="53" t="s">
        <v>254</v>
      </c>
      <c r="F25" s="53" t="s">
        <v>285</v>
      </c>
      <c r="G25" s="53" t="s">
        <v>251</v>
      </c>
      <c r="H25" s="53" t="s">
        <v>249</v>
      </c>
      <c r="I25" s="53" t="s">
        <v>253</v>
      </c>
      <c r="J25" s="83" t="s">
        <v>292</v>
      </c>
      <c r="K25" s="43"/>
      <c r="L25" s="76">
        <f>L26</f>
        <v>97.5</v>
      </c>
      <c r="M25" s="76">
        <f t="shared" ref="M25:R25" si="7">M26</f>
        <v>0</v>
      </c>
      <c r="N25" s="76">
        <f t="shared" si="7"/>
        <v>0</v>
      </c>
      <c r="O25" s="76">
        <f t="shared" si="7"/>
        <v>0</v>
      </c>
      <c r="P25" s="76">
        <f t="shared" si="7"/>
        <v>0</v>
      </c>
      <c r="Q25" s="76">
        <f t="shared" si="7"/>
        <v>104.3</v>
      </c>
      <c r="R25" s="76">
        <f t="shared" si="7"/>
        <v>108</v>
      </c>
    </row>
    <row r="26" spans="1:18" ht="105.75" customHeight="1" x14ac:dyDescent="0.2">
      <c r="A26" s="74">
        <v>12</v>
      </c>
      <c r="B26" s="53" t="s">
        <v>265</v>
      </c>
      <c r="C26" s="53" t="s">
        <v>250</v>
      </c>
      <c r="D26" s="53" t="s">
        <v>258</v>
      </c>
      <c r="E26" s="53" t="s">
        <v>254</v>
      </c>
      <c r="F26" s="53" t="s">
        <v>303</v>
      </c>
      <c r="G26" s="53" t="s">
        <v>251</v>
      </c>
      <c r="H26" s="53" t="s">
        <v>249</v>
      </c>
      <c r="I26" s="53" t="s">
        <v>253</v>
      </c>
      <c r="J26" s="82" t="s">
        <v>308</v>
      </c>
      <c r="K26" s="43"/>
      <c r="L26" s="76">
        <v>97.5</v>
      </c>
      <c r="M26" s="77"/>
      <c r="N26" s="78"/>
      <c r="O26" s="78"/>
      <c r="P26" s="78"/>
      <c r="Q26" s="79">
        <v>104.3</v>
      </c>
      <c r="R26" s="79">
        <v>108</v>
      </c>
    </row>
    <row r="27" spans="1:18" ht="63.75" x14ac:dyDescent="0.2">
      <c r="A27" s="74">
        <v>13</v>
      </c>
      <c r="B27" s="53" t="s">
        <v>265</v>
      </c>
      <c r="C27" s="53" t="s">
        <v>250</v>
      </c>
      <c r="D27" s="53" t="s">
        <v>258</v>
      </c>
      <c r="E27" s="53" t="s">
        <v>254</v>
      </c>
      <c r="F27" s="53" t="s">
        <v>286</v>
      </c>
      <c r="G27" s="53" t="s">
        <v>251</v>
      </c>
      <c r="H27" s="53" t="s">
        <v>249</v>
      </c>
      <c r="I27" s="53" t="s">
        <v>253</v>
      </c>
      <c r="J27" s="82" t="s">
        <v>293</v>
      </c>
      <c r="K27" s="43"/>
      <c r="L27" s="76">
        <f>L28</f>
        <v>-11.7</v>
      </c>
      <c r="M27" s="76">
        <f t="shared" ref="M27:R27" si="8">M28</f>
        <v>0</v>
      </c>
      <c r="N27" s="76">
        <f t="shared" si="8"/>
        <v>0</v>
      </c>
      <c r="O27" s="76">
        <f t="shared" si="8"/>
        <v>0</v>
      </c>
      <c r="P27" s="76">
        <f t="shared" si="8"/>
        <v>0</v>
      </c>
      <c r="Q27" s="76">
        <f t="shared" si="8"/>
        <v>-12.2</v>
      </c>
      <c r="R27" s="76">
        <f t="shared" si="8"/>
        <v>-13.7</v>
      </c>
    </row>
    <row r="28" spans="1:18" ht="102.75" customHeight="1" x14ac:dyDescent="0.2">
      <c r="A28" s="74">
        <v>14</v>
      </c>
      <c r="B28" s="53" t="s">
        <v>265</v>
      </c>
      <c r="C28" s="53" t="s">
        <v>250</v>
      </c>
      <c r="D28" s="53" t="s">
        <v>258</v>
      </c>
      <c r="E28" s="53" t="s">
        <v>254</v>
      </c>
      <c r="F28" s="53" t="s">
        <v>304</v>
      </c>
      <c r="G28" s="53" t="s">
        <v>251</v>
      </c>
      <c r="H28" s="53" t="s">
        <v>249</v>
      </c>
      <c r="I28" s="53" t="s">
        <v>253</v>
      </c>
      <c r="J28" s="82" t="s">
        <v>309</v>
      </c>
      <c r="K28" s="43"/>
      <c r="L28" s="76">
        <v>-11.7</v>
      </c>
      <c r="M28" s="77"/>
      <c r="N28" s="78"/>
      <c r="O28" s="78"/>
      <c r="P28" s="78"/>
      <c r="Q28" s="79">
        <v>-12.2</v>
      </c>
      <c r="R28" s="79">
        <v>-13.7</v>
      </c>
    </row>
    <row r="29" spans="1:18" ht="18" customHeight="1" x14ac:dyDescent="0.2">
      <c r="A29" s="74">
        <v>15</v>
      </c>
      <c r="B29" s="84" t="s">
        <v>264</v>
      </c>
      <c r="C29" s="54" t="s">
        <v>250</v>
      </c>
      <c r="D29" s="54" t="s">
        <v>256</v>
      </c>
      <c r="E29" s="54" t="s">
        <v>247</v>
      </c>
      <c r="F29" s="54" t="s">
        <v>248</v>
      </c>
      <c r="G29" s="54" t="s">
        <v>247</v>
      </c>
      <c r="H29" s="54" t="s">
        <v>249</v>
      </c>
      <c r="I29" s="54" t="s">
        <v>248</v>
      </c>
      <c r="J29" s="55" t="s">
        <v>14</v>
      </c>
      <c r="K29" s="60">
        <v>2305</v>
      </c>
      <c r="L29" s="81">
        <f>L30</f>
        <v>2</v>
      </c>
      <c r="M29" s="81">
        <f t="shared" ref="M29:R29" si="9">M30</f>
        <v>0</v>
      </c>
      <c r="N29" s="81">
        <f t="shared" si="9"/>
        <v>0</v>
      </c>
      <c r="O29" s="81">
        <f t="shared" si="9"/>
        <v>0</v>
      </c>
      <c r="P29" s="81">
        <f t="shared" si="9"/>
        <v>0</v>
      </c>
      <c r="Q29" s="81">
        <f t="shared" si="9"/>
        <v>2</v>
      </c>
      <c r="R29" s="81">
        <f t="shared" si="9"/>
        <v>2</v>
      </c>
    </row>
    <row r="30" spans="1:18" x14ac:dyDescent="0.2">
      <c r="A30" s="74">
        <v>16</v>
      </c>
      <c r="B30" s="53" t="s">
        <v>248</v>
      </c>
      <c r="C30" s="53" t="s">
        <v>250</v>
      </c>
      <c r="D30" s="53" t="s">
        <v>256</v>
      </c>
      <c r="E30" s="53" t="s">
        <v>256</v>
      </c>
      <c r="F30" s="53" t="s">
        <v>248</v>
      </c>
      <c r="G30" s="53" t="s">
        <v>247</v>
      </c>
      <c r="H30" s="53" t="s">
        <v>249</v>
      </c>
      <c r="I30" s="53" t="s">
        <v>253</v>
      </c>
      <c r="J30" s="50" t="s">
        <v>80</v>
      </c>
      <c r="K30" s="43"/>
      <c r="L30" s="76">
        <f>L31</f>
        <v>2</v>
      </c>
      <c r="M30" s="76">
        <f t="shared" ref="M30:R31" si="10">M31</f>
        <v>0</v>
      </c>
      <c r="N30" s="76">
        <f t="shared" si="10"/>
        <v>0</v>
      </c>
      <c r="O30" s="76">
        <f t="shared" si="10"/>
        <v>0</v>
      </c>
      <c r="P30" s="76">
        <f t="shared" si="10"/>
        <v>0</v>
      </c>
      <c r="Q30" s="76">
        <f t="shared" si="10"/>
        <v>2</v>
      </c>
      <c r="R30" s="76">
        <f t="shared" si="10"/>
        <v>2</v>
      </c>
    </row>
    <row r="31" spans="1:18" ht="13.5" customHeight="1" x14ac:dyDescent="0.2">
      <c r="A31" s="74">
        <v>17</v>
      </c>
      <c r="B31" s="53" t="s">
        <v>248</v>
      </c>
      <c r="C31" s="53" t="s">
        <v>250</v>
      </c>
      <c r="D31" s="53" t="s">
        <v>256</v>
      </c>
      <c r="E31" s="53" t="s">
        <v>256</v>
      </c>
      <c r="F31" s="53" t="s">
        <v>260</v>
      </c>
      <c r="G31" s="53" t="s">
        <v>247</v>
      </c>
      <c r="H31" s="53" t="s">
        <v>249</v>
      </c>
      <c r="I31" s="53" t="s">
        <v>253</v>
      </c>
      <c r="J31" s="50" t="s">
        <v>310</v>
      </c>
      <c r="K31" s="43"/>
      <c r="L31" s="76">
        <f>L32</f>
        <v>2</v>
      </c>
      <c r="M31" s="76">
        <f t="shared" si="10"/>
        <v>0</v>
      </c>
      <c r="N31" s="76">
        <f t="shared" si="10"/>
        <v>0</v>
      </c>
      <c r="O31" s="76">
        <f t="shared" si="10"/>
        <v>0</v>
      </c>
      <c r="P31" s="76">
        <f t="shared" si="10"/>
        <v>0</v>
      </c>
      <c r="Q31" s="76">
        <f t="shared" si="10"/>
        <v>2</v>
      </c>
      <c r="R31" s="76">
        <f t="shared" si="10"/>
        <v>2</v>
      </c>
    </row>
    <row r="32" spans="1:18" ht="27" customHeight="1" x14ac:dyDescent="0.2">
      <c r="A32" s="74">
        <v>18</v>
      </c>
      <c r="B32" s="53" t="s">
        <v>265</v>
      </c>
      <c r="C32" s="53" t="s">
        <v>250</v>
      </c>
      <c r="D32" s="53" t="s">
        <v>256</v>
      </c>
      <c r="E32" s="53" t="s">
        <v>256</v>
      </c>
      <c r="F32" s="53" t="s">
        <v>267</v>
      </c>
      <c r="G32" s="53" t="s">
        <v>276</v>
      </c>
      <c r="H32" s="53" t="s">
        <v>249</v>
      </c>
      <c r="I32" s="53" t="s">
        <v>253</v>
      </c>
      <c r="J32" s="50" t="s">
        <v>289</v>
      </c>
      <c r="K32" s="43"/>
      <c r="L32" s="76">
        <v>2</v>
      </c>
      <c r="M32" s="77"/>
      <c r="N32" s="78"/>
      <c r="O32" s="78"/>
      <c r="P32" s="78"/>
      <c r="Q32" s="79">
        <v>2</v>
      </c>
      <c r="R32" s="79">
        <v>2</v>
      </c>
    </row>
    <row r="33" spans="1:25" ht="15.75" customHeight="1" x14ac:dyDescent="0.2">
      <c r="A33" s="74">
        <v>19</v>
      </c>
      <c r="B33" s="54" t="s">
        <v>248</v>
      </c>
      <c r="C33" s="54" t="s">
        <v>250</v>
      </c>
      <c r="D33" s="54" t="s">
        <v>257</v>
      </c>
      <c r="E33" s="54" t="s">
        <v>247</v>
      </c>
      <c r="F33" s="54" t="s">
        <v>248</v>
      </c>
      <c r="G33" s="54" t="s">
        <v>247</v>
      </c>
      <c r="H33" s="54" t="s">
        <v>249</v>
      </c>
      <c r="I33" s="54" t="s">
        <v>248</v>
      </c>
      <c r="J33" s="55" t="s">
        <v>16</v>
      </c>
      <c r="K33" s="60"/>
      <c r="L33" s="81">
        <f>L34</f>
        <v>2</v>
      </c>
      <c r="M33" s="81">
        <f t="shared" ref="M33:R33" si="11">M34</f>
        <v>0</v>
      </c>
      <c r="N33" s="81">
        <f t="shared" si="11"/>
        <v>0</v>
      </c>
      <c r="O33" s="81">
        <f t="shared" si="11"/>
        <v>0</v>
      </c>
      <c r="P33" s="81">
        <f t="shared" si="11"/>
        <v>0</v>
      </c>
      <c r="Q33" s="81">
        <f t="shared" si="11"/>
        <v>2</v>
      </c>
      <c r="R33" s="81">
        <f t="shared" si="11"/>
        <v>2</v>
      </c>
    </row>
    <row r="34" spans="1:25" ht="40.5" customHeight="1" x14ac:dyDescent="0.2">
      <c r="A34" s="74">
        <v>20</v>
      </c>
      <c r="B34" s="53" t="s">
        <v>299</v>
      </c>
      <c r="C34" s="53" t="s">
        <v>250</v>
      </c>
      <c r="D34" s="53" t="s">
        <v>257</v>
      </c>
      <c r="E34" s="53" t="s">
        <v>259</v>
      </c>
      <c r="F34" s="53" t="s">
        <v>248</v>
      </c>
      <c r="G34" s="53" t="s">
        <v>251</v>
      </c>
      <c r="H34" s="53" t="s">
        <v>249</v>
      </c>
      <c r="I34" s="53" t="s">
        <v>253</v>
      </c>
      <c r="J34" s="50" t="s">
        <v>311</v>
      </c>
      <c r="K34" s="43"/>
      <c r="L34" s="76">
        <f>L35</f>
        <v>2</v>
      </c>
      <c r="M34" s="76">
        <f t="shared" ref="M34:R34" si="12">M35</f>
        <v>0</v>
      </c>
      <c r="N34" s="76">
        <f t="shared" si="12"/>
        <v>0</v>
      </c>
      <c r="O34" s="76">
        <f t="shared" si="12"/>
        <v>0</v>
      </c>
      <c r="P34" s="76">
        <f t="shared" si="12"/>
        <v>0</v>
      </c>
      <c r="Q34" s="76">
        <f t="shared" si="12"/>
        <v>2</v>
      </c>
      <c r="R34" s="76">
        <f t="shared" si="12"/>
        <v>2</v>
      </c>
    </row>
    <row r="35" spans="1:25" ht="64.5" customHeight="1" x14ac:dyDescent="0.2">
      <c r="A35" s="74">
        <v>21</v>
      </c>
      <c r="B35" s="53" t="s">
        <v>299</v>
      </c>
      <c r="C35" s="53" t="s">
        <v>250</v>
      </c>
      <c r="D35" s="41" t="s">
        <v>257</v>
      </c>
      <c r="E35" s="41" t="s">
        <v>259</v>
      </c>
      <c r="F35" s="53" t="s">
        <v>255</v>
      </c>
      <c r="G35" s="41" t="s">
        <v>251</v>
      </c>
      <c r="H35" s="41" t="s">
        <v>249</v>
      </c>
      <c r="I35" s="41" t="s">
        <v>253</v>
      </c>
      <c r="J35" s="50" t="s">
        <v>335</v>
      </c>
      <c r="K35" s="43"/>
      <c r="L35" s="76">
        <v>2</v>
      </c>
      <c r="M35" s="77"/>
      <c r="N35" s="78"/>
      <c r="O35" s="78"/>
      <c r="P35" s="78"/>
      <c r="Q35" s="79">
        <v>2</v>
      </c>
      <c r="R35" s="79">
        <v>2</v>
      </c>
    </row>
    <row r="36" spans="1:25" x14ac:dyDescent="0.2">
      <c r="A36" s="74">
        <v>22</v>
      </c>
      <c r="B36" s="41"/>
      <c r="C36" s="41"/>
      <c r="D36" s="41"/>
      <c r="E36" s="41"/>
      <c r="F36" s="41"/>
      <c r="G36" s="41"/>
      <c r="H36" s="41"/>
      <c r="I36" s="41"/>
      <c r="J36" s="62" t="s">
        <v>33</v>
      </c>
      <c r="K36" s="56">
        <v>57027</v>
      </c>
      <c r="L36" s="71">
        <v>247.33</v>
      </c>
      <c r="M36" s="71" t="e">
        <f t="shared" ref="M36:P36" si="13">M15</f>
        <v>#REF!</v>
      </c>
      <c r="N36" s="71" t="e">
        <f t="shared" si="13"/>
        <v>#REF!</v>
      </c>
      <c r="O36" s="71" t="e">
        <f t="shared" si="13"/>
        <v>#REF!</v>
      </c>
      <c r="P36" s="71" t="e">
        <f t="shared" si="13"/>
        <v>#REF!</v>
      </c>
      <c r="Q36" s="71">
        <v>240.23</v>
      </c>
      <c r="R36" s="71">
        <v>241.93</v>
      </c>
    </row>
    <row r="37" spans="1:25" x14ac:dyDescent="0.2">
      <c r="A37" s="74">
        <v>23</v>
      </c>
      <c r="B37" s="54" t="s">
        <v>299</v>
      </c>
      <c r="C37" s="54" t="s">
        <v>262</v>
      </c>
      <c r="D37" s="54" t="s">
        <v>247</v>
      </c>
      <c r="E37" s="54" t="s">
        <v>247</v>
      </c>
      <c r="F37" s="54" t="s">
        <v>248</v>
      </c>
      <c r="G37" s="54" t="s">
        <v>247</v>
      </c>
      <c r="H37" s="54" t="s">
        <v>249</v>
      </c>
      <c r="I37" s="54" t="s">
        <v>248</v>
      </c>
      <c r="J37" s="55" t="s">
        <v>35</v>
      </c>
      <c r="K37" s="64"/>
      <c r="L37" s="71">
        <f>L38</f>
        <v>14118.420000000002</v>
      </c>
      <c r="M37" s="71">
        <f t="shared" ref="M37:R37" si="14">M38</f>
        <v>0</v>
      </c>
      <c r="N37" s="71">
        <f t="shared" si="14"/>
        <v>0</v>
      </c>
      <c r="O37" s="71">
        <f t="shared" si="14"/>
        <v>0</v>
      </c>
      <c r="P37" s="71">
        <f t="shared" si="14"/>
        <v>0</v>
      </c>
      <c r="Q37" s="71">
        <f t="shared" si="14"/>
        <v>13291.9</v>
      </c>
      <c r="R37" s="71">
        <f t="shared" si="14"/>
        <v>13304.16</v>
      </c>
    </row>
    <row r="38" spans="1:25" ht="39" customHeight="1" x14ac:dyDescent="0.2">
      <c r="A38" s="74">
        <v>24</v>
      </c>
      <c r="B38" s="54" t="s">
        <v>299</v>
      </c>
      <c r="C38" s="54" t="s">
        <v>262</v>
      </c>
      <c r="D38" s="54" t="s">
        <v>254</v>
      </c>
      <c r="E38" s="54" t="s">
        <v>247</v>
      </c>
      <c r="F38" s="54" t="s">
        <v>248</v>
      </c>
      <c r="G38" s="54" t="s">
        <v>247</v>
      </c>
      <c r="H38" s="54" t="s">
        <v>249</v>
      </c>
      <c r="I38" s="54" t="s">
        <v>248</v>
      </c>
      <c r="J38" s="55" t="s">
        <v>274</v>
      </c>
      <c r="K38" s="64"/>
      <c r="L38" s="71">
        <f>L39+L43+L49</f>
        <v>14118.420000000002</v>
      </c>
      <c r="M38" s="71">
        <f t="shared" ref="M38:R38" si="15">M39+M43+M49</f>
        <v>0</v>
      </c>
      <c r="N38" s="71">
        <f t="shared" si="15"/>
        <v>0</v>
      </c>
      <c r="O38" s="71">
        <f t="shared" si="15"/>
        <v>0</v>
      </c>
      <c r="P38" s="71">
        <f t="shared" si="15"/>
        <v>0</v>
      </c>
      <c r="Q38" s="71">
        <f t="shared" si="15"/>
        <v>13291.9</v>
      </c>
      <c r="R38" s="71">
        <f t="shared" si="15"/>
        <v>13304.16</v>
      </c>
    </row>
    <row r="39" spans="1:25" ht="28.5" customHeight="1" x14ac:dyDescent="0.2">
      <c r="A39" s="74">
        <v>25</v>
      </c>
      <c r="B39" s="54" t="s">
        <v>248</v>
      </c>
      <c r="C39" s="54" t="s">
        <v>262</v>
      </c>
      <c r="D39" s="54" t="s">
        <v>254</v>
      </c>
      <c r="E39" s="54" t="s">
        <v>276</v>
      </c>
      <c r="F39" s="54" t="s">
        <v>248</v>
      </c>
      <c r="G39" s="54" t="s">
        <v>247</v>
      </c>
      <c r="H39" s="54" t="s">
        <v>249</v>
      </c>
      <c r="I39" s="65" t="s">
        <v>298</v>
      </c>
      <c r="J39" s="61" t="s">
        <v>321</v>
      </c>
      <c r="K39" s="66"/>
      <c r="L39" s="71">
        <f>L40</f>
        <v>3146.91</v>
      </c>
      <c r="M39" s="71">
        <f t="shared" ref="M39:P39" si="16">M40</f>
        <v>0</v>
      </c>
      <c r="N39" s="71">
        <f t="shared" si="16"/>
        <v>0</v>
      </c>
      <c r="O39" s="71">
        <f t="shared" si="16"/>
        <v>0</v>
      </c>
      <c r="P39" s="71">
        <f t="shared" si="16"/>
        <v>0</v>
      </c>
      <c r="Q39" s="71">
        <f>Q40</f>
        <v>3008.53</v>
      </c>
      <c r="R39" s="71">
        <f>R40</f>
        <v>3008.53</v>
      </c>
    </row>
    <row r="40" spans="1:25" ht="15.75" customHeight="1" x14ac:dyDescent="0.2">
      <c r="A40" s="74">
        <v>26</v>
      </c>
      <c r="B40" s="53" t="s">
        <v>248</v>
      </c>
      <c r="C40" s="53" t="s">
        <v>262</v>
      </c>
      <c r="D40" s="53" t="s">
        <v>254</v>
      </c>
      <c r="E40" s="53" t="s">
        <v>294</v>
      </c>
      <c r="F40" s="53" t="s">
        <v>266</v>
      </c>
      <c r="G40" s="53" t="s">
        <v>247</v>
      </c>
      <c r="H40" s="53" t="s">
        <v>249</v>
      </c>
      <c r="I40" s="63" t="s">
        <v>298</v>
      </c>
      <c r="J40" s="44" t="s">
        <v>279</v>
      </c>
      <c r="K40" s="45"/>
      <c r="L40" s="76">
        <f>L41+L42</f>
        <v>3146.91</v>
      </c>
      <c r="M40" s="76">
        <f t="shared" ref="M40:R40" si="17">M41+M42</f>
        <v>0</v>
      </c>
      <c r="N40" s="76">
        <f t="shared" si="17"/>
        <v>0</v>
      </c>
      <c r="O40" s="76">
        <f t="shared" si="17"/>
        <v>0</v>
      </c>
      <c r="P40" s="76">
        <f t="shared" si="17"/>
        <v>0</v>
      </c>
      <c r="Q40" s="76">
        <f t="shared" si="17"/>
        <v>3008.53</v>
      </c>
      <c r="R40" s="76">
        <f t="shared" si="17"/>
        <v>3008.53</v>
      </c>
    </row>
    <row r="41" spans="1:25" ht="54.75" customHeight="1" x14ac:dyDescent="0.2">
      <c r="A41" s="74">
        <v>27</v>
      </c>
      <c r="B41" s="53" t="s">
        <v>299</v>
      </c>
      <c r="C41" s="53" t="s">
        <v>262</v>
      </c>
      <c r="D41" s="53" t="s">
        <v>254</v>
      </c>
      <c r="E41" s="53" t="s">
        <v>294</v>
      </c>
      <c r="F41" s="53" t="s">
        <v>266</v>
      </c>
      <c r="G41" s="53" t="s">
        <v>276</v>
      </c>
      <c r="H41" s="53" t="s">
        <v>280</v>
      </c>
      <c r="I41" s="63" t="s">
        <v>298</v>
      </c>
      <c r="J41" s="51" t="s">
        <v>322</v>
      </c>
      <c r="K41" s="45"/>
      <c r="L41" s="76">
        <v>1848</v>
      </c>
      <c r="M41" s="77"/>
      <c r="N41" s="78"/>
      <c r="O41" s="78"/>
      <c r="P41" s="78"/>
      <c r="Q41" s="79">
        <v>1478.4</v>
      </c>
      <c r="R41" s="79">
        <v>1478.4</v>
      </c>
      <c r="T41" t="s">
        <v>334</v>
      </c>
    </row>
    <row r="42" spans="1:25" ht="54.75" customHeight="1" x14ac:dyDescent="0.2">
      <c r="A42" s="74">
        <v>28</v>
      </c>
      <c r="B42" s="53" t="s">
        <v>299</v>
      </c>
      <c r="C42" s="53" t="s">
        <v>262</v>
      </c>
      <c r="D42" s="53" t="s">
        <v>254</v>
      </c>
      <c r="E42" s="53" t="s">
        <v>294</v>
      </c>
      <c r="F42" s="53" t="s">
        <v>266</v>
      </c>
      <c r="G42" s="53" t="s">
        <v>276</v>
      </c>
      <c r="H42" s="53" t="s">
        <v>281</v>
      </c>
      <c r="I42" s="63" t="s">
        <v>298</v>
      </c>
      <c r="J42" s="51" t="s">
        <v>323</v>
      </c>
      <c r="K42" s="45"/>
      <c r="L42" s="76">
        <v>1298.9100000000001</v>
      </c>
      <c r="M42" s="77"/>
      <c r="N42" s="78"/>
      <c r="O42" s="78"/>
      <c r="P42" s="78"/>
      <c r="Q42" s="79">
        <v>1530.13</v>
      </c>
      <c r="R42" s="79">
        <v>1530.13</v>
      </c>
    </row>
    <row r="43" spans="1:25" ht="27" customHeight="1" x14ac:dyDescent="0.2">
      <c r="A43" s="74">
        <v>29</v>
      </c>
      <c r="B43" s="54" t="s">
        <v>248</v>
      </c>
      <c r="C43" s="54" t="s">
        <v>262</v>
      </c>
      <c r="D43" s="54" t="s">
        <v>254</v>
      </c>
      <c r="E43" s="54" t="s">
        <v>261</v>
      </c>
      <c r="F43" s="54" t="s">
        <v>248</v>
      </c>
      <c r="G43" s="54" t="s">
        <v>247</v>
      </c>
      <c r="H43" s="54" t="s">
        <v>249</v>
      </c>
      <c r="I43" s="65" t="s">
        <v>298</v>
      </c>
      <c r="J43" s="61" t="s">
        <v>312</v>
      </c>
      <c r="K43" s="66"/>
      <c r="L43" s="81">
        <f>L44+L47</f>
        <v>108.29</v>
      </c>
      <c r="M43" s="81">
        <f t="shared" ref="M43:R43" si="18">M44+M47</f>
        <v>0</v>
      </c>
      <c r="N43" s="81">
        <f t="shared" si="18"/>
        <v>0</v>
      </c>
      <c r="O43" s="81">
        <f t="shared" si="18"/>
        <v>0</v>
      </c>
      <c r="P43" s="81">
        <f t="shared" si="18"/>
        <v>0</v>
      </c>
      <c r="Q43" s="81">
        <f t="shared" si="18"/>
        <v>120.09</v>
      </c>
      <c r="R43" s="81">
        <f t="shared" si="18"/>
        <v>132.35000000000002</v>
      </c>
    </row>
    <row r="44" spans="1:25" ht="38.25" customHeight="1" x14ac:dyDescent="0.2">
      <c r="A44" s="74">
        <v>30</v>
      </c>
      <c r="B44" s="53" t="s">
        <v>248</v>
      </c>
      <c r="C44" s="53" t="s">
        <v>262</v>
      </c>
      <c r="D44" s="53" t="s">
        <v>254</v>
      </c>
      <c r="E44" s="53" t="s">
        <v>261</v>
      </c>
      <c r="F44" s="53" t="s">
        <v>275</v>
      </c>
      <c r="G44" s="53" t="s">
        <v>247</v>
      </c>
      <c r="H44" s="53" t="s">
        <v>249</v>
      </c>
      <c r="I44" s="63" t="s">
        <v>298</v>
      </c>
      <c r="J44" s="50" t="s">
        <v>0</v>
      </c>
      <c r="K44" s="45"/>
      <c r="L44" s="76">
        <f>L45</f>
        <v>2.93</v>
      </c>
      <c r="M44" s="76">
        <f t="shared" ref="M44:Q44" si="19">M45</f>
        <v>0</v>
      </c>
      <c r="N44" s="76">
        <f t="shared" si="19"/>
        <v>0</v>
      </c>
      <c r="O44" s="76">
        <f t="shared" si="19"/>
        <v>0</v>
      </c>
      <c r="P44" s="76">
        <f t="shared" si="19"/>
        <v>0</v>
      </c>
      <c r="Q44" s="76">
        <f t="shared" si="19"/>
        <v>2.61</v>
      </c>
      <c r="R44" s="76">
        <f>R45</f>
        <v>2.61</v>
      </c>
    </row>
    <row r="45" spans="1:25" ht="39.75" customHeight="1" x14ac:dyDescent="0.2">
      <c r="A45" s="74">
        <v>31</v>
      </c>
      <c r="B45" s="53" t="s">
        <v>299</v>
      </c>
      <c r="C45" s="53" t="s">
        <v>262</v>
      </c>
      <c r="D45" s="53" t="s">
        <v>254</v>
      </c>
      <c r="E45" s="53" t="s">
        <v>261</v>
      </c>
      <c r="F45" s="53" t="s">
        <v>275</v>
      </c>
      <c r="G45" s="53" t="s">
        <v>276</v>
      </c>
      <c r="H45" s="53" t="s">
        <v>249</v>
      </c>
      <c r="I45" s="63" t="s">
        <v>298</v>
      </c>
      <c r="J45" s="50" t="s">
        <v>1</v>
      </c>
      <c r="K45" s="45"/>
      <c r="L45" s="76">
        <f>L46</f>
        <v>2.93</v>
      </c>
      <c r="M45" s="76">
        <f t="shared" ref="M45:R45" si="20">M46</f>
        <v>0</v>
      </c>
      <c r="N45" s="76">
        <f t="shared" si="20"/>
        <v>0</v>
      </c>
      <c r="O45" s="76">
        <f t="shared" si="20"/>
        <v>0</v>
      </c>
      <c r="P45" s="76">
        <f t="shared" si="20"/>
        <v>0</v>
      </c>
      <c r="Q45" s="76">
        <f t="shared" si="20"/>
        <v>2.61</v>
      </c>
      <c r="R45" s="76">
        <f t="shared" si="20"/>
        <v>2.61</v>
      </c>
    </row>
    <row r="46" spans="1:25" ht="51.75" customHeight="1" x14ac:dyDescent="0.2">
      <c r="A46" s="74">
        <v>32</v>
      </c>
      <c r="B46" s="67" t="s">
        <v>299</v>
      </c>
      <c r="C46" s="67" t="s">
        <v>262</v>
      </c>
      <c r="D46" s="67" t="s">
        <v>254</v>
      </c>
      <c r="E46" s="67" t="s">
        <v>261</v>
      </c>
      <c r="F46" s="67" t="s">
        <v>275</v>
      </c>
      <c r="G46" s="67" t="s">
        <v>276</v>
      </c>
      <c r="H46" s="67" t="s">
        <v>287</v>
      </c>
      <c r="I46" s="53" t="s">
        <v>298</v>
      </c>
      <c r="J46" s="51" t="s">
        <v>324</v>
      </c>
      <c r="K46" s="42"/>
      <c r="L46" s="76">
        <v>2.93</v>
      </c>
      <c r="M46" s="77"/>
      <c r="N46" s="78"/>
      <c r="O46" s="78"/>
      <c r="P46" s="78"/>
      <c r="Q46" s="79">
        <v>2.61</v>
      </c>
      <c r="R46" s="79">
        <v>2.61</v>
      </c>
      <c r="U46" s="80"/>
      <c r="V46" s="80"/>
      <c r="W46" s="80"/>
      <c r="X46" s="80"/>
      <c r="Y46" s="80"/>
    </row>
    <row r="47" spans="1:25" ht="41.25" customHeight="1" x14ac:dyDescent="0.2">
      <c r="A47" s="74">
        <v>33</v>
      </c>
      <c r="B47" s="67" t="s">
        <v>248</v>
      </c>
      <c r="C47" s="67" t="s">
        <v>262</v>
      </c>
      <c r="D47" s="67" t="s">
        <v>254</v>
      </c>
      <c r="E47" s="67" t="s">
        <v>296</v>
      </c>
      <c r="F47" s="67" t="s">
        <v>297</v>
      </c>
      <c r="G47" s="67" t="s">
        <v>247</v>
      </c>
      <c r="H47" s="67" t="s">
        <v>249</v>
      </c>
      <c r="I47" s="53" t="s">
        <v>298</v>
      </c>
      <c r="J47" s="51" t="s">
        <v>325</v>
      </c>
      <c r="K47" s="42"/>
      <c r="L47" s="76">
        <f>L48</f>
        <v>105.36</v>
      </c>
      <c r="M47" s="76">
        <f t="shared" ref="M47:R47" si="21">M48</f>
        <v>0</v>
      </c>
      <c r="N47" s="76">
        <f t="shared" si="21"/>
        <v>0</v>
      </c>
      <c r="O47" s="76">
        <f t="shared" si="21"/>
        <v>0</v>
      </c>
      <c r="P47" s="76">
        <f t="shared" si="21"/>
        <v>0</v>
      </c>
      <c r="Q47" s="76">
        <f t="shared" si="21"/>
        <v>117.48</v>
      </c>
      <c r="R47" s="76">
        <f t="shared" si="21"/>
        <v>129.74</v>
      </c>
    </row>
    <row r="48" spans="1:25" ht="51.75" customHeight="1" x14ac:dyDescent="0.2">
      <c r="A48" s="74">
        <v>34</v>
      </c>
      <c r="B48" s="53" t="s">
        <v>299</v>
      </c>
      <c r="C48" s="53" t="s">
        <v>262</v>
      </c>
      <c r="D48" s="53" t="s">
        <v>254</v>
      </c>
      <c r="E48" s="53" t="s">
        <v>296</v>
      </c>
      <c r="F48" s="53" t="s">
        <v>297</v>
      </c>
      <c r="G48" s="53" t="s">
        <v>276</v>
      </c>
      <c r="H48" s="53" t="s">
        <v>249</v>
      </c>
      <c r="I48" s="53" t="s">
        <v>298</v>
      </c>
      <c r="J48" s="51" t="s">
        <v>326</v>
      </c>
      <c r="K48" s="42"/>
      <c r="L48" s="76">
        <v>105.36</v>
      </c>
      <c r="M48" s="77"/>
      <c r="N48" s="78"/>
      <c r="O48" s="78"/>
      <c r="P48" s="78"/>
      <c r="Q48" s="79">
        <v>117.48</v>
      </c>
      <c r="R48" s="79">
        <v>129.74</v>
      </c>
    </row>
    <row r="49" spans="1:21" ht="18.75" customHeight="1" x14ac:dyDescent="0.2">
      <c r="A49" s="74">
        <v>35</v>
      </c>
      <c r="B49" s="54" t="s">
        <v>248</v>
      </c>
      <c r="C49" s="54" t="s">
        <v>262</v>
      </c>
      <c r="D49" s="54" t="s">
        <v>254</v>
      </c>
      <c r="E49" s="54" t="s">
        <v>3</v>
      </c>
      <c r="F49" s="54" t="s">
        <v>248</v>
      </c>
      <c r="G49" s="54" t="s">
        <v>247</v>
      </c>
      <c r="H49" s="54" t="s">
        <v>249</v>
      </c>
      <c r="I49" s="54" t="s">
        <v>298</v>
      </c>
      <c r="J49" s="55" t="s">
        <v>278</v>
      </c>
      <c r="K49" s="59"/>
      <c r="L49" s="81">
        <f>L50</f>
        <v>10863.220000000001</v>
      </c>
      <c r="M49" s="81">
        <f t="shared" ref="M49:P49" si="22">M50</f>
        <v>0</v>
      </c>
      <c r="N49" s="81">
        <f t="shared" si="22"/>
        <v>0</v>
      </c>
      <c r="O49" s="81">
        <f t="shared" si="22"/>
        <v>0</v>
      </c>
      <c r="P49" s="81">
        <f t="shared" si="22"/>
        <v>0</v>
      </c>
      <c r="Q49" s="81">
        <f>Q50</f>
        <v>10163.279999999999</v>
      </c>
      <c r="R49" s="81">
        <f>R50</f>
        <v>10163.279999999999</v>
      </c>
    </row>
    <row r="50" spans="1:21" ht="26.25" customHeight="1" x14ac:dyDescent="0.2">
      <c r="A50" s="74">
        <v>36</v>
      </c>
      <c r="B50" s="53" t="s">
        <v>248</v>
      </c>
      <c r="C50" s="53" t="s">
        <v>262</v>
      </c>
      <c r="D50" s="53" t="s">
        <v>254</v>
      </c>
      <c r="E50" s="53" t="s">
        <v>295</v>
      </c>
      <c r="F50" s="53" t="s">
        <v>268</v>
      </c>
      <c r="G50" s="53" t="s">
        <v>247</v>
      </c>
      <c r="H50" s="53" t="s">
        <v>249</v>
      </c>
      <c r="I50" s="53" t="s">
        <v>298</v>
      </c>
      <c r="J50" s="50" t="s">
        <v>277</v>
      </c>
      <c r="K50" s="45"/>
      <c r="L50" s="76">
        <f>L51</f>
        <v>10863.220000000001</v>
      </c>
      <c r="M50" s="76">
        <f t="shared" ref="M50:R50" si="23">M51</f>
        <v>0</v>
      </c>
      <c r="N50" s="76">
        <f t="shared" si="23"/>
        <v>0</v>
      </c>
      <c r="O50" s="76">
        <f t="shared" si="23"/>
        <v>0</v>
      </c>
      <c r="P50" s="76">
        <f t="shared" si="23"/>
        <v>0</v>
      </c>
      <c r="Q50" s="76">
        <f t="shared" si="23"/>
        <v>10163.279999999999</v>
      </c>
      <c r="R50" s="76">
        <f t="shared" si="23"/>
        <v>10163.279999999999</v>
      </c>
    </row>
    <row r="51" spans="1:21" ht="27.75" customHeight="1" x14ac:dyDescent="0.2">
      <c r="A51" s="74">
        <v>37</v>
      </c>
      <c r="B51" s="53" t="s">
        <v>299</v>
      </c>
      <c r="C51" s="53" t="s">
        <v>262</v>
      </c>
      <c r="D51" s="53" t="s">
        <v>254</v>
      </c>
      <c r="E51" s="53" t="s">
        <v>295</v>
      </c>
      <c r="F51" s="53" t="s">
        <v>268</v>
      </c>
      <c r="G51" s="53" t="s">
        <v>276</v>
      </c>
      <c r="H51" s="53" t="s">
        <v>249</v>
      </c>
      <c r="I51" s="53" t="s">
        <v>298</v>
      </c>
      <c r="J51" s="50" t="s">
        <v>2</v>
      </c>
      <c r="K51" s="42"/>
      <c r="L51" s="76">
        <f t="shared" ref="L51:R51" si="24">L52+L53+L54</f>
        <v>10863.220000000001</v>
      </c>
      <c r="M51" s="76">
        <f t="shared" si="24"/>
        <v>0</v>
      </c>
      <c r="N51" s="76">
        <f t="shared" si="24"/>
        <v>0</v>
      </c>
      <c r="O51" s="76">
        <f t="shared" si="24"/>
        <v>0</v>
      </c>
      <c r="P51" s="76">
        <f t="shared" si="24"/>
        <v>0</v>
      </c>
      <c r="Q51" s="76">
        <f t="shared" si="24"/>
        <v>10163.279999999999</v>
      </c>
      <c r="R51" s="76">
        <f t="shared" si="24"/>
        <v>10163.279999999999</v>
      </c>
    </row>
    <row r="52" spans="1:21" ht="51.75" customHeight="1" x14ac:dyDescent="0.2">
      <c r="A52" s="74">
        <v>38</v>
      </c>
      <c r="B52" s="53" t="s">
        <v>299</v>
      </c>
      <c r="C52" s="53" t="s">
        <v>262</v>
      </c>
      <c r="D52" s="53" t="s">
        <v>254</v>
      </c>
      <c r="E52" s="53" t="s">
        <v>295</v>
      </c>
      <c r="F52" s="53" t="s">
        <v>268</v>
      </c>
      <c r="G52" s="53" t="s">
        <v>276</v>
      </c>
      <c r="H52" s="53" t="s">
        <v>288</v>
      </c>
      <c r="I52" s="53" t="s">
        <v>298</v>
      </c>
      <c r="J52" s="73" t="s">
        <v>329</v>
      </c>
      <c r="K52" s="42"/>
      <c r="L52" s="76">
        <v>9105.31</v>
      </c>
      <c r="M52" s="77"/>
      <c r="N52" s="78"/>
      <c r="O52" s="78"/>
      <c r="P52" s="78"/>
      <c r="Q52" s="79">
        <v>8430.57</v>
      </c>
      <c r="R52" s="79">
        <v>8430.57</v>
      </c>
    </row>
    <row r="53" spans="1:21" ht="39.75" customHeight="1" x14ac:dyDescent="0.2">
      <c r="A53" s="74">
        <v>39</v>
      </c>
      <c r="B53" s="53" t="s">
        <v>299</v>
      </c>
      <c r="C53" s="53" t="s">
        <v>262</v>
      </c>
      <c r="D53" s="53" t="s">
        <v>254</v>
      </c>
      <c r="E53" s="53" t="s">
        <v>295</v>
      </c>
      <c r="F53" s="53" t="s">
        <v>268</v>
      </c>
      <c r="G53" s="53" t="s">
        <v>276</v>
      </c>
      <c r="H53" s="53" t="s">
        <v>315</v>
      </c>
      <c r="I53" s="53" t="s">
        <v>298</v>
      </c>
      <c r="J53" s="73" t="s">
        <v>327</v>
      </c>
      <c r="K53" s="42"/>
      <c r="L53" s="76">
        <v>75.7</v>
      </c>
      <c r="M53" s="77"/>
      <c r="N53" s="78"/>
      <c r="O53" s="78"/>
      <c r="P53" s="78"/>
      <c r="Q53" s="79">
        <v>50.5</v>
      </c>
      <c r="R53" s="79">
        <v>50.5</v>
      </c>
    </row>
    <row r="54" spans="1:21" ht="53.25" customHeight="1" x14ac:dyDescent="0.2">
      <c r="A54" s="74">
        <v>40</v>
      </c>
      <c r="B54" s="53" t="s">
        <v>299</v>
      </c>
      <c r="C54" s="53" t="s">
        <v>262</v>
      </c>
      <c r="D54" s="53" t="s">
        <v>254</v>
      </c>
      <c r="E54" s="53" t="s">
        <v>295</v>
      </c>
      <c r="F54" s="53" t="s">
        <v>268</v>
      </c>
      <c r="G54" s="53" t="s">
        <v>276</v>
      </c>
      <c r="H54" s="53" t="s">
        <v>314</v>
      </c>
      <c r="I54" s="53" t="s">
        <v>298</v>
      </c>
      <c r="J54" s="51" t="s">
        <v>328</v>
      </c>
      <c r="K54" s="42"/>
      <c r="L54" s="76">
        <v>1682.21</v>
      </c>
      <c r="M54" s="77"/>
      <c r="N54" s="78"/>
      <c r="O54" s="78"/>
      <c r="P54" s="78"/>
      <c r="Q54" s="79">
        <v>1682.21</v>
      </c>
      <c r="R54" s="79">
        <v>1682.21</v>
      </c>
      <c r="U54" t="s">
        <v>333</v>
      </c>
    </row>
    <row r="55" spans="1:21" x14ac:dyDescent="0.2">
      <c r="A55" s="74">
        <v>41</v>
      </c>
      <c r="B55" s="46"/>
      <c r="C55" s="46"/>
      <c r="D55" s="46"/>
      <c r="E55" s="46"/>
      <c r="F55" s="46"/>
      <c r="G55" s="46"/>
      <c r="H55" s="46"/>
      <c r="I55" s="46"/>
      <c r="J55" s="55" t="s">
        <v>45</v>
      </c>
      <c r="K55" s="64"/>
      <c r="L55" s="71">
        <f>L37+L36</f>
        <v>14365.750000000002</v>
      </c>
      <c r="M55" s="71" t="e">
        <f t="shared" ref="M55:R55" si="25">M37+M36</f>
        <v>#REF!</v>
      </c>
      <c r="N55" s="71" t="e">
        <f t="shared" si="25"/>
        <v>#REF!</v>
      </c>
      <c r="O55" s="71" t="e">
        <f t="shared" si="25"/>
        <v>#REF!</v>
      </c>
      <c r="P55" s="71" t="e">
        <f t="shared" si="25"/>
        <v>#REF!</v>
      </c>
      <c r="Q55" s="71">
        <f t="shared" si="25"/>
        <v>13532.13</v>
      </c>
      <c r="R55" s="71">
        <f t="shared" si="25"/>
        <v>13546.09</v>
      </c>
    </row>
    <row r="56" spans="1:21" hidden="1" x14ac:dyDescent="0.2">
      <c r="A56" s="40">
        <v>148</v>
      </c>
    </row>
    <row r="57" spans="1:21" hidden="1" x14ac:dyDescent="0.2">
      <c r="A57" s="40">
        <v>149</v>
      </c>
      <c r="J57" s="49" t="s">
        <v>214</v>
      </c>
      <c r="L57" s="69">
        <v>45</v>
      </c>
      <c r="N57" s="69" t="s">
        <v>219</v>
      </c>
    </row>
    <row r="58" spans="1:21" hidden="1" x14ac:dyDescent="0.2">
      <c r="A58" s="40">
        <v>150</v>
      </c>
      <c r="J58" s="49" t="s">
        <v>215</v>
      </c>
      <c r="L58" s="69">
        <f>7222+3955</f>
        <v>11177</v>
      </c>
      <c r="N58" s="69" t="s">
        <v>219</v>
      </c>
    </row>
    <row r="59" spans="1:21" hidden="1" x14ac:dyDescent="0.2">
      <c r="A59" s="40">
        <v>151</v>
      </c>
      <c r="J59" s="49" t="s">
        <v>216</v>
      </c>
      <c r="L59" s="69">
        <v>2745.4</v>
      </c>
      <c r="N59" s="69" t="s">
        <v>219</v>
      </c>
    </row>
    <row r="60" spans="1:21" hidden="1" x14ac:dyDescent="0.2">
      <c r="A60" s="40">
        <v>152</v>
      </c>
      <c r="J60" s="49" t="s">
        <v>217</v>
      </c>
      <c r="L60" s="69">
        <v>1920</v>
      </c>
      <c r="N60" s="69" t="s">
        <v>219</v>
      </c>
    </row>
    <row r="61" spans="1:21" hidden="1" x14ac:dyDescent="0.2">
      <c r="A61" s="40">
        <v>153</v>
      </c>
      <c r="J61" s="49" t="s">
        <v>218</v>
      </c>
      <c r="L61" s="69">
        <v>117</v>
      </c>
      <c r="N61" s="69" t="s">
        <v>219</v>
      </c>
    </row>
    <row r="62" spans="1:21" hidden="1" x14ac:dyDescent="0.2">
      <c r="A62" s="40">
        <v>154</v>
      </c>
      <c r="L62" s="69">
        <f>SUM(L57:L61)</f>
        <v>16004.4</v>
      </c>
    </row>
    <row r="63" spans="1:21" hidden="1" x14ac:dyDescent="0.2">
      <c r="A63" s="40">
        <v>155</v>
      </c>
    </row>
    <row r="64" spans="1:21" hidden="1" x14ac:dyDescent="0.2">
      <c r="A64" s="40">
        <v>156</v>
      </c>
      <c r="J64" s="49" t="s">
        <v>234</v>
      </c>
      <c r="L64" s="69">
        <v>1546.8</v>
      </c>
      <c r="N64" s="69" t="s">
        <v>219</v>
      </c>
    </row>
    <row r="65" spans="1:14" hidden="1" x14ac:dyDescent="0.2">
      <c r="A65" s="40">
        <v>157</v>
      </c>
      <c r="J65" s="49" t="s">
        <v>220</v>
      </c>
      <c r="L65" s="69">
        <v>99</v>
      </c>
      <c r="N65" s="69" t="s">
        <v>219</v>
      </c>
    </row>
    <row r="66" spans="1:14" hidden="1" x14ac:dyDescent="0.2">
      <c r="A66" s="40">
        <v>158</v>
      </c>
      <c r="J66" s="49" t="s">
        <v>221</v>
      </c>
      <c r="L66" s="69">
        <v>1090.4000000000001</v>
      </c>
      <c r="N66" s="69" t="s">
        <v>219</v>
      </c>
    </row>
    <row r="67" spans="1:14" hidden="1" x14ac:dyDescent="0.2">
      <c r="A67" s="40">
        <v>159</v>
      </c>
      <c r="J67" s="49" t="s">
        <v>222</v>
      </c>
      <c r="L67" s="69">
        <v>-3937.6</v>
      </c>
      <c r="N67" s="69" t="s">
        <v>219</v>
      </c>
    </row>
    <row r="68" spans="1:14" hidden="1" x14ac:dyDescent="0.2">
      <c r="A68" s="40">
        <v>160</v>
      </c>
      <c r="J68" s="49" t="s">
        <v>223</v>
      </c>
      <c r="L68" s="69">
        <v>179.8</v>
      </c>
      <c r="N68" s="69" t="s">
        <v>219</v>
      </c>
    </row>
    <row r="69" spans="1:14" hidden="1" x14ac:dyDescent="0.2">
      <c r="A69" s="40">
        <v>161</v>
      </c>
      <c r="J69" s="49" t="s">
        <v>224</v>
      </c>
      <c r="L69" s="69">
        <v>703.75900000000001</v>
      </c>
      <c r="N69" s="69" t="s">
        <v>219</v>
      </c>
    </row>
    <row r="70" spans="1:14" hidden="1" x14ac:dyDescent="0.2">
      <c r="A70" s="40">
        <v>162</v>
      </c>
      <c r="J70" s="49" t="s">
        <v>225</v>
      </c>
      <c r="L70" s="69">
        <v>-930</v>
      </c>
      <c r="N70" s="69" t="s">
        <v>219</v>
      </c>
    </row>
    <row r="71" spans="1:14" hidden="1" x14ac:dyDescent="0.2">
      <c r="A71" s="40">
        <v>163</v>
      </c>
      <c r="J71" s="49" t="s">
        <v>226</v>
      </c>
      <c r="L71" s="69">
        <v>14456</v>
      </c>
      <c r="N71" s="69" t="s">
        <v>219</v>
      </c>
    </row>
    <row r="72" spans="1:14" hidden="1" x14ac:dyDescent="0.2">
      <c r="A72" s="40">
        <v>164</v>
      </c>
      <c r="J72" s="49" t="s">
        <v>227</v>
      </c>
      <c r="L72" s="69">
        <v>11.9</v>
      </c>
      <c r="N72" s="69" t="s">
        <v>219</v>
      </c>
    </row>
    <row r="73" spans="1:14" hidden="1" x14ac:dyDescent="0.2">
      <c r="A73" s="40">
        <v>165</v>
      </c>
      <c r="J73" s="49" t="s">
        <v>228</v>
      </c>
      <c r="L73" s="69">
        <v>-2.5</v>
      </c>
      <c r="N73" s="69" t="s">
        <v>219</v>
      </c>
    </row>
    <row r="74" spans="1:14" hidden="1" x14ac:dyDescent="0.2">
      <c r="A74" s="40">
        <v>166</v>
      </c>
      <c r="J74" s="49" t="s">
        <v>236</v>
      </c>
      <c r="L74" s="69">
        <v>611.1</v>
      </c>
      <c r="N74" s="69" t="s">
        <v>219</v>
      </c>
    </row>
    <row r="75" spans="1:14" hidden="1" x14ac:dyDescent="0.2">
      <c r="A75" s="40">
        <v>167</v>
      </c>
      <c r="J75" s="49" t="s">
        <v>229</v>
      </c>
      <c r="L75" s="69">
        <v>146.4</v>
      </c>
      <c r="N75" s="69" t="s">
        <v>219</v>
      </c>
    </row>
    <row r="76" spans="1:14" hidden="1" x14ac:dyDescent="0.2">
      <c r="A76" s="40">
        <v>168</v>
      </c>
      <c r="J76" s="49" t="s">
        <v>230</v>
      </c>
      <c r="L76" s="69">
        <v>20.7</v>
      </c>
      <c r="N76" s="69" t="s">
        <v>219</v>
      </c>
    </row>
    <row r="77" spans="1:14" hidden="1" x14ac:dyDescent="0.2">
      <c r="A77" s="40">
        <v>169</v>
      </c>
      <c r="J77" s="49" t="s">
        <v>231</v>
      </c>
      <c r="L77" s="69">
        <v>-10695.8</v>
      </c>
      <c r="N77" s="69" t="s">
        <v>219</v>
      </c>
    </row>
    <row r="78" spans="1:14" hidden="1" x14ac:dyDescent="0.2">
      <c r="A78" s="40">
        <v>170</v>
      </c>
      <c r="J78" s="49" t="s">
        <v>232</v>
      </c>
      <c r="L78" s="69">
        <v>2</v>
      </c>
      <c r="N78" s="69" t="s">
        <v>219</v>
      </c>
    </row>
    <row r="79" spans="1:14" hidden="1" x14ac:dyDescent="0.2">
      <c r="A79" s="40">
        <v>171</v>
      </c>
      <c r="J79" s="49" t="s">
        <v>233</v>
      </c>
      <c r="L79" s="69">
        <v>1078.8</v>
      </c>
      <c r="N79" s="69" t="s">
        <v>219</v>
      </c>
    </row>
    <row r="80" spans="1:14" hidden="1" x14ac:dyDescent="0.2">
      <c r="A80" s="40">
        <v>172</v>
      </c>
      <c r="L80" s="69">
        <f>SUM(L64:L79)</f>
        <v>4380.7590000000009</v>
      </c>
    </row>
    <row r="81" spans="1:14" hidden="1" x14ac:dyDescent="0.2">
      <c r="A81" s="40">
        <v>173</v>
      </c>
    </row>
    <row r="82" spans="1:14" hidden="1" x14ac:dyDescent="0.2">
      <c r="A82" s="68">
        <v>174</v>
      </c>
      <c r="J82" s="49" t="s">
        <v>235</v>
      </c>
      <c r="L82" s="69">
        <v>1381.7</v>
      </c>
      <c r="N82" s="69" t="s">
        <v>219</v>
      </c>
    </row>
    <row r="84" spans="1:14" x14ac:dyDescent="0.2">
      <c r="A84" s="48"/>
    </row>
  </sheetData>
  <mergeCells count="18">
    <mergeCell ref="J1:R1"/>
    <mergeCell ref="J2:R2"/>
    <mergeCell ref="J3:R3"/>
    <mergeCell ref="L13:L14"/>
    <mergeCell ref="J4:R4"/>
    <mergeCell ref="Q13:Q14"/>
    <mergeCell ref="R13:R14"/>
    <mergeCell ref="J13:J14"/>
    <mergeCell ref="A13:A14"/>
    <mergeCell ref="J5:L5"/>
    <mergeCell ref="J6:L6"/>
    <mergeCell ref="J7:L7"/>
    <mergeCell ref="J9:L9"/>
    <mergeCell ref="J8:L8"/>
    <mergeCell ref="B11:L11"/>
    <mergeCell ref="B12:L12"/>
    <mergeCell ref="B10:L10"/>
    <mergeCell ref="B13:I13"/>
  </mergeCells>
  <phoneticPr fontId="2" type="noConversion"/>
  <pageMargins left="0.31496062992125984" right="0.11811023622047245" top="0.55118110236220474" bottom="0.39370078740157483" header="0.31496062992125984" footer="0.11811023622047245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уточдек</vt:lpstr>
      <vt:lpstr>2007-1чтение</vt:lpstr>
      <vt:lpstr>2021</vt:lpstr>
    </vt:vector>
  </TitlesOfParts>
  <Company>ФУЭ администрации Мотыгинского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Савельева Р.Г.</dc:creator>
  <cp:lastModifiedBy>admin</cp:lastModifiedBy>
  <cp:lastPrinted>2024-03-28T05:51:55Z</cp:lastPrinted>
  <dcterms:created xsi:type="dcterms:W3CDTF">2005-11-20T02:14:16Z</dcterms:created>
  <dcterms:modified xsi:type="dcterms:W3CDTF">2024-03-28T05:53:34Z</dcterms:modified>
</cp:coreProperties>
</file>