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ers\Desktop\Новая папка\"/>
    </mc:Choice>
  </mc:AlternateContent>
  <bookViews>
    <workbookView xWindow="0" yWindow="0" windowWidth="19200" windowHeight="10890"/>
  </bookViews>
  <sheets>
    <sheet name="функциональная" sheetId="7" r:id="rId1"/>
    <sheet name="Программы" sheetId="8" r:id="rId2"/>
    <sheet name="ВЕДОМ" sheetId="10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I23" i="10" l="1"/>
  <c r="I21" i="10"/>
  <c r="L27" i="7"/>
  <c r="K27" i="7"/>
  <c r="J41" i="8"/>
  <c r="I41" i="8"/>
  <c r="I40" i="8"/>
  <c r="G63" i="10"/>
  <c r="G62" i="10" s="1"/>
  <c r="G41" i="10"/>
  <c r="G40" i="10"/>
  <c r="G39" i="10"/>
  <c r="G38" i="10"/>
  <c r="J12" i="7" s="1"/>
  <c r="J37" i="8"/>
  <c r="I37" i="8"/>
  <c r="H37" i="8"/>
  <c r="H21" i="10"/>
  <c r="G21" i="10"/>
  <c r="G108" i="10"/>
  <c r="G107" i="10"/>
  <c r="G106" i="10" s="1"/>
  <c r="G105" i="10" s="1"/>
  <c r="G104" i="10" s="1"/>
  <c r="J28" i="7" s="1"/>
  <c r="G83" i="10"/>
  <c r="G82" i="10" s="1"/>
  <c r="G81" i="10" s="1"/>
  <c r="G80" i="10" s="1"/>
  <c r="I86" i="10"/>
  <c r="I85" i="10"/>
  <c r="J27" i="8" s="1"/>
  <c r="J25" i="8" s="1"/>
  <c r="J12" i="8" s="1"/>
  <c r="L9" i="7" s="1"/>
  <c r="I77" i="10"/>
  <c r="I76" i="10"/>
  <c r="I75" i="10"/>
  <c r="I74" i="10" s="1"/>
  <c r="J34" i="8" s="1"/>
  <c r="J33" i="8" s="1"/>
  <c r="J32" i="8" s="1"/>
  <c r="I70" i="10"/>
  <c r="J22" i="8"/>
  <c r="H70" i="10"/>
  <c r="I22" i="8"/>
  <c r="G70" i="10"/>
  <c r="H22" i="8"/>
  <c r="I63" i="10"/>
  <c r="I62" i="10"/>
  <c r="I61" i="10" s="1"/>
  <c r="H63" i="10"/>
  <c r="H62" i="10" s="1"/>
  <c r="I57" i="10"/>
  <c r="I56" i="10" s="1"/>
  <c r="I52" i="10" s="1"/>
  <c r="I51" i="10" s="1"/>
  <c r="L14" i="7" s="1"/>
  <c r="H57" i="10"/>
  <c r="H56" i="10"/>
  <c r="H52" i="10" s="1"/>
  <c r="H51" i="10" s="1"/>
  <c r="K14" i="7" s="1"/>
  <c r="G57" i="10"/>
  <c r="G56" i="10" s="1"/>
  <c r="G52" i="10" s="1"/>
  <c r="G51" i="10" s="1"/>
  <c r="I25" i="10"/>
  <c r="J18" i="8"/>
  <c r="H25" i="10"/>
  <c r="I18" i="8" s="1"/>
  <c r="H18" i="8"/>
  <c r="I15" i="10"/>
  <c r="H15" i="10"/>
  <c r="G15" i="10"/>
  <c r="G13" i="10" s="1"/>
  <c r="G12" i="10" s="1"/>
  <c r="I14" i="8"/>
  <c r="H30" i="8"/>
  <c r="H29" i="8"/>
  <c r="H14" i="8"/>
  <c r="G90" i="10"/>
  <c r="G86" i="10"/>
  <c r="G85" i="10"/>
  <c r="H23" i="8"/>
  <c r="G95" i="10"/>
  <c r="G94" i="10" s="1"/>
  <c r="G93" i="10" s="1"/>
  <c r="G69" i="10"/>
  <c r="J40" i="8"/>
  <c r="H40" i="8"/>
  <c r="J23" i="8"/>
  <c r="H23" i="10"/>
  <c r="H72" i="10"/>
  <c r="H69" i="10" s="1"/>
  <c r="G23" i="10"/>
  <c r="H17" i="8"/>
  <c r="J14" i="8"/>
  <c r="H16" i="8"/>
  <c r="H13" i="8" s="1"/>
  <c r="I16" i="8"/>
  <c r="J16" i="8"/>
  <c r="G14" i="10"/>
  <c r="H68" i="10"/>
  <c r="H67" i="10" s="1"/>
  <c r="G67" i="10"/>
  <c r="H79" i="10"/>
  <c r="K21" i="7"/>
  <c r="K19" i="7" s="1"/>
  <c r="G79" i="10"/>
  <c r="J21" i="7" s="1"/>
  <c r="J19" i="7" s="1"/>
  <c r="I68" i="10"/>
  <c r="H77" i="10"/>
  <c r="H76" i="10" s="1"/>
  <c r="G77" i="10"/>
  <c r="G76" i="10" s="1"/>
  <c r="G33" i="10"/>
  <c r="H101" i="10"/>
  <c r="I101" i="10"/>
  <c r="I100" i="10" s="1"/>
  <c r="I99" i="10" s="1"/>
  <c r="I79" i="10"/>
  <c r="L21" i="7" s="1"/>
  <c r="L19" i="7" s="1"/>
  <c r="H14" i="10"/>
  <c r="H13" i="10" s="1"/>
  <c r="H12" i="10" s="1"/>
  <c r="I14" i="10"/>
  <c r="I12" i="10" s="1"/>
  <c r="I83" i="10"/>
  <c r="J26" i="8"/>
  <c r="H83" i="10"/>
  <c r="I26" i="8" s="1"/>
  <c r="H86" i="10"/>
  <c r="H85" i="10"/>
  <c r="I27" i="8" s="1"/>
  <c r="G101" i="10"/>
  <c r="H82" i="10"/>
  <c r="I82" i="10"/>
  <c r="I81" i="10" s="1"/>
  <c r="I80" i="10" s="1"/>
  <c r="J13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M38" i="7"/>
  <c r="M37" i="7"/>
  <c r="M36" i="7"/>
  <c r="M35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AD19" i="7"/>
  <c r="AD29" i="7" s="1"/>
  <c r="AE19" i="7"/>
  <c r="AC19" i="7"/>
  <c r="AB19" i="7"/>
  <c r="AA19" i="7"/>
  <c r="AA29" i="7" s="1"/>
  <c r="Z19" i="7"/>
  <c r="Y19" i="7"/>
  <c r="X19" i="7"/>
  <c r="W19" i="7"/>
  <c r="W29" i="7" s="1"/>
  <c r="V19" i="7"/>
  <c r="U19" i="7"/>
  <c r="T19" i="7"/>
  <c r="T29" i="7"/>
  <c r="S19" i="7"/>
  <c r="R19" i="7"/>
  <c r="Q19" i="7"/>
  <c r="P19" i="7"/>
  <c r="P29" i="7" s="1"/>
  <c r="O19" i="7"/>
  <c r="N19" i="7"/>
  <c r="N29" i="7" s="1"/>
  <c r="M19" i="7"/>
  <c r="AE17" i="7"/>
  <c r="AD17" i="7"/>
  <c r="AC17" i="7"/>
  <c r="AB17" i="7"/>
  <c r="AB29" i="7" s="1"/>
  <c r="AA17" i="7"/>
  <c r="Z17" i="7"/>
  <c r="Y17" i="7"/>
  <c r="Y29" i="7" s="1"/>
  <c r="X17" i="7"/>
  <c r="W17" i="7"/>
  <c r="V17" i="7"/>
  <c r="U17" i="7"/>
  <c r="U29" i="7" s="1"/>
  <c r="T17" i="7"/>
  <c r="S17" i="7"/>
  <c r="R17" i="7"/>
  <c r="Q17" i="7"/>
  <c r="Q29" i="7" s="1"/>
  <c r="P17" i="7"/>
  <c r="O17" i="7"/>
  <c r="N17" i="7"/>
  <c r="M17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O29" i="7"/>
  <c r="K13" i="7"/>
  <c r="L13" i="7"/>
  <c r="V29" i="7"/>
  <c r="L22" i="7"/>
  <c r="K22" i="7"/>
  <c r="R29" i="7"/>
  <c r="Z29" i="7"/>
  <c r="X29" i="7"/>
  <c r="M29" i="7"/>
  <c r="AE29" i="7"/>
  <c r="S29" i="7"/>
  <c r="G98" i="10"/>
  <c r="H39" i="8" s="1"/>
  <c r="G100" i="10"/>
  <c r="G99" i="10" s="1"/>
  <c r="I66" i="10"/>
  <c r="I65" i="10"/>
  <c r="L18" i="7" s="1"/>
  <c r="L17" i="7" s="1"/>
  <c r="H98" i="10"/>
  <c r="H97" i="10" s="1"/>
  <c r="H100" i="10"/>
  <c r="H99" i="10" s="1"/>
  <c r="J23" i="7"/>
  <c r="I69" i="10"/>
  <c r="I20" i="10"/>
  <c r="I19" i="10" s="1"/>
  <c r="I18" i="10" s="1"/>
  <c r="H20" i="10"/>
  <c r="H19" i="10" s="1"/>
  <c r="H18" i="10" s="1"/>
  <c r="G20" i="10"/>
  <c r="G19" i="10"/>
  <c r="G18" i="10" s="1"/>
  <c r="G17" i="10" s="1"/>
  <c r="J11" i="7" s="1"/>
  <c r="I17" i="8"/>
  <c r="I67" i="10"/>
  <c r="J17" i="8"/>
  <c r="J13" i="8"/>
  <c r="AC29" i="7"/>
  <c r="H27" i="8"/>
  <c r="K26" i="7"/>
  <c r="K25" i="7" s="1"/>
  <c r="I39" i="8"/>
  <c r="I17" i="10"/>
  <c r="L11" i="7"/>
  <c r="H61" i="10" l="1"/>
  <c r="H60" i="10"/>
  <c r="H75" i="10"/>
  <c r="H66" i="10"/>
  <c r="H65" i="10" s="1"/>
  <c r="K18" i="7" s="1"/>
  <c r="K17" i="7" s="1"/>
  <c r="H74" i="10"/>
  <c r="I34" i="8" s="1"/>
  <c r="I33" i="8" s="1"/>
  <c r="I32" i="8" s="1"/>
  <c r="L10" i="7"/>
  <c r="I11" i="10"/>
  <c r="I10" i="10"/>
  <c r="G11" i="10"/>
  <c r="J10" i="7"/>
  <c r="G10" i="10"/>
  <c r="G75" i="10"/>
  <c r="G74" i="10" s="1"/>
  <c r="H34" i="8" s="1"/>
  <c r="H33" i="8" s="1"/>
  <c r="H32" i="8" s="1"/>
  <c r="G66" i="10"/>
  <c r="G65" i="10" s="1"/>
  <c r="J18" i="7" s="1"/>
  <c r="J17" i="7" s="1"/>
  <c r="G61" i="10"/>
  <c r="G60" i="10"/>
  <c r="H31" i="8"/>
  <c r="G88" i="10"/>
  <c r="I25" i="8"/>
  <c r="H11" i="10"/>
  <c r="K10" i="7"/>
  <c r="H10" i="10"/>
  <c r="H17" i="10"/>
  <c r="K11" i="7" s="1"/>
  <c r="G97" i="10"/>
  <c r="I60" i="10"/>
  <c r="I13" i="10"/>
  <c r="I98" i="10"/>
  <c r="I23" i="8"/>
  <c r="I13" i="8" s="1"/>
  <c r="I12" i="8" s="1"/>
  <c r="K9" i="7" s="1"/>
  <c r="H36" i="8"/>
  <c r="J26" i="7"/>
  <c r="J25" i="7" s="1"/>
  <c r="H81" i="10"/>
  <c r="H80" i="10" s="1"/>
  <c r="H26" i="8"/>
  <c r="H25" i="8" s="1"/>
  <c r="H12" i="8" s="1"/>
  <c r="J9" i="7" s="1"/>
  <c r="H59" i="10" l="1"/>
  <c r="I38" i="8" s="1"/>
  <c r="K16" i="7"/>
  <c r="K15" i="7" s="1"/>
  <c r="L16" i="7"/>
  <c r="L15" i="7" s="1"/>
  <c r="I59" i="10"/>
  <c r="J38" i="8" s="1"/>
  <c r="J35" i="8" s="1"/>
  <c r="J39" i="8"/>
  <c r="I97" i="10"/>
  <c r="L26" i="7"/>
  <c r="L25" i="7" s="1"/>
  <c r="G59" i="10"/>
  <c r="H38" i="8" s="1"/>
  <c r="H35" i="8" s="1"/>
  <c r="J16" i="7"/>
  <c r="J15" i="7" s="1"/>
  <c r="H9" i="10"/>
  <c r="J22" i="7"/>
  <c r="H28" i="8"/>
  <c r="I35" i="8" l="1"/>
  <c r="H111" i="10"/>
  <c r="I42" i="8" s="1"/>
  <c r="K29" i="7" s="1"/>
  <c r="G111" i="10"/>
  <c r="H42" i="8" s="1"/>
  <c r="J29" i="7" s="1"/>
  <c r="E37" i="7" s="1"/>
  <c r="G9" i="10"/>
  <c r="I9" i="10"/>
  <c r="I111" i="10"/>
  <c r="J42" i="8" s="1"/>
  <c r="L29" i="7" s="1"/>
</calcChain>
</file>

<file path=xl/sharedStrings.xml><?xml version="1.0" encoding="utf-8"?>
<sst xmlns="http://schemas.openxmlformats.org/spreadsheetml/2006/main" count="512" uniqueCount="204">
  <si>
    <t>Наименование главных распорядителей  и наименование показателей бюджетной классификации</t>
  </si>
  <si>
    <t>Вид расходов</t>
  </si>
  <si>
    <t>№ строки</t>
  </si>
  <si>
    <t>Раздел</t>
  </si>
  <si>
    <t>Подраздел</t>
  </si>
  <si>
    <t>0 1</t>
  </si>
  <si>
    <t>0 0</t>
  </si>
  <si>
    <t>0 4</t>
  </si>
  <si>
    <t>0 8</t>
  </si>
  <si>
    <t>Благоустройство</t>
  </si>
  <si>
    <t>01</t>
  </si>
  <si>
    <t>03</t>
  </si>
  <si>
    <t>11</t>
  </si>
  <si>
    <t>00</t>
  </si>
  <si>
    <t>10</t>
  </si>
  <si>
    <t>09</t>
  </si>
  <si>
    <t>02</t>
  </si>
  <si>
    <t>13</t>
  </si>
  <si>
    <t>Содержание автомобильных дорог общего пользования местного значения городских и сельских поселений</t>
  </si>
  <si>
    <t>Код ведомства</t>
  </si>
  <si>
    <t>Целевая статья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</si>
  <si>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</si>
  <si>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</si>
  <si>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1 1</t>
  </si>
  <si>
    <t>1 4</t>
  </si>
  <si>
    <t xml:space="preserve">Другие общегосударственные вопросы </t>
  </si>
  <si>
    <t>0 3</t>
  </si>
  <si>
    <t>0 5</t>
  </si>
  <si>
    <t>Культура</t>
  </si>
  <si>
    <t xml:space="preserve">9 52 </t>
  </si>
  <si>
    <t>Всего</t>
  </si>
  <si>
    <t>краевые</t>
  </si>
  <si>
    <t>предроиним</t>
  </si>
  <si>
    <t>местные</t>
  </si>
  <si>
    <t>безвозмезд</t>
  </si>
  <si>
    <t>Обеспечение пожарной безопасности</t>
  </si>
  <si>
    <t>Иные межбюджетные трансферты</t>
  </si>
  <si>
    <t>№ п/п</t>
  </si>
  <si>
    <t>Наименование показателей бюджетной классификации</t>
  </si>
  <si>
    <t xml:space="preserve">Вид </t>
  </si>
  <si>
    <t>Всего:</t>
  </si>
  <si>
    <t>Условно утвержденные расходы</t>
  </si>
  <si>
    <t>Подпрограмма "Содействие развитию местного самоуправления"</t>
  </si>
  <si>
    <t>Приложение № 5</t>
  </si>
  <si>
    <t>240</t>
  </si>
  <si>
    <t>870</t>
  </si>
  <si>
    <t>120</t>
  </si>
  <si>
    <t>540</t>
  </si>
  <si>
    <t>Иные закупки товаров, работ и услуг для обеспечения государственных (муниципальных) нужд</t>
  </si>
  <si>
    <t xml:space="preserve">Подпрограмма "Содержание дорожных сетей сельского поселения" </t>
  </si>
  <si>
    <t>ОБЩЕГОСУДАРСТВЕННЫЕ ВОПРОСЫ</t>
  </si>
  <si>
    <t>НАЦИОНАЛЬНАЯ ЭКОНОМИКА</t>
  </si>
  <si>
    <t>ЖИЛИЩНО-КОММУНАЛЬНОЕ ХОЗЯЙСТВО</t>
  </si>
  <si>
    <t>Приложение № 6</t>
  </si>
  <si>
    <t>Наименование главных распорядителей и наименование показателей бюджетной классификации</t>
  </si>
  <si>
    <t>Раздел, подраздел</t>
  </si>
  <si>
    <t>0100</t>
  </si>
  <si>
    <t>0102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</si>
  <si>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</si>
  <si>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</si>
  <si>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</si>
  <si>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</si>
  <si>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Уплата прочих налогов, сборов и иных платежей</t>
  </si>
  <si>
    <t>0111</t>
  </si>
  <si>
    <t>0113</t>
  </si>
  <si>
    <t>Резервные средства</t>
  </si>
  <si>
    <t>НАЦИОНАЛЬНАЯ ОБОРОНА</t>
  </si>
  <si>
    <t>0203</t>
  </si>
  <si>
    <t>0310</t>
  </si>
  <si>
    <t>Резервные фонды (непрограмные расходы)</t>
  </si>
  <si>
    <t>0200</t>
  </si>
  <si>
    <t>Мобилизационная и вневойсковая подготовка</t>
  </si>
  <si>
    <t>0300</t>
  </si>
  <si>
    <t>НАЦИОНАЛЬНАЯ БЕЗОПАСНОСТЬ И ПРАВООХРАНИТЕЛЬНАЯ ДЕЯТЕЛЬНОСТЬ</t>
  </si>
  <si>
    <t>Иные закупки товаров, работ и услуг для обеспечения государственных (муниципальных) нужд</t>
  </si>
  <si>
    <t>0409</t>
  </si>
  <si>
    <t>Дорожное хозяйство (дорожные фонды)</t>
  </si>
  <si>
    <t>0800</t>
  </si>
  <si>
    <t>КУЛЬТУРА, КИНЕМАТОГРАФИЯ</t>
  </si>
  <si>
    <t>0801</t>
  </si>
  <si>
    <t>ВСЕГО: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</si>
  <si>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</si>
  <si>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 муниципального образования</t>
  </si>
  <si>
    <t>Иные бюджетные ассигнования</t>
  </si>
  <si>
    <t>Руководство и управление в сфере установленных функций органов государственной власти в рамках подпрограммы "Содействие развитию местного самоуправления"</t>
  </si>
  <si>
    <t>Содержание автомобильных дорог общего пользования местного значения городских и сельских поселений в рамках подпрограммы "Содержание дорожных сетей сельского поселения"</t>
  </si>
  <si>
    <t>0120000610</t>
  </si>
  <si>
    <t>0100000000</t>
  </si>
  <si>
    <t>Межбюджетные трансферты бюджетам муниципальных районов из бюджетов поселений на осуществление части полномочий по обеспечению населения услугами по организации досуга и услугами организации культуры (непрограммные расходы)</t>
  </si>
  <si>
    <t>100</t>
  </si>
  <si>
    <t>850</t>
  </si>
  <si>
    <t>200</t>
  </si>
  <si>
    <t>Коммунальное хозяйство</t>
  </si>
  <si>
    <t>05</t>
  </si>
  <si>
    <t>Общеэкономические вопросы</t>
  </si>
  <si>
    <t>0130000000</t>
  </si>
  <si>
    <t>04</t>
  </si>
  <si>
    <t>805</t>
  </si>
  <si>
    <t>Кирсантьевский сельсовет</t>
  </si>
  <si>
    <t>0120000210</t>
  </si>
  <si>
    <t>9120051180</t>
  </si>
  <si>
    <t>9120075140</t>
  </si>
  <si>
    <t>9120010110</t>
  </si>
  <si>
    <t>0107</t>
  </si>
  <si>
    <t>9120026880</t>
  </si>
  <si>
    <t>Условно утвержденные расxоды</t>
  </si>
  <si>
    <t>02200S4120</t>
  </si>
  <si>
    <t>9120095070</t>
  </si>
  <si>
    <t>0120010490</t>
  </si>
  <si>
    <t>Региональные выплаты и выплаты обеспечивающие уровень заработной платы работника бюджетной сферы не ниже мининальной заработной платы</t>
  </si>
  <si>
    <t>0120000000</t>
  </si>
  <si>
    <t>9120000000</t>
  </si>
  <si>
    <t xml:space="preserve">Распределение бюджетных ассигнований по целевым статьям (муниципальным  программам Кирсантьевского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</t>
  </si>
  <si>
    <t>Субсидия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</si>
  <si>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</si>
  <si>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0120010360</t>
  </si>
  <si>
    <t>Субсидии бюджетам МО на частичное финансирование расходов на повышение с 1 июня 2020 размеров оплаты труда отдельным категориям работников бюджетной сферы</t>
  </si>
  <si>
    <t>9120095080</t>
  </si>
  <si>
    <t>Межбюджетные трансферты</t>
  </si>
  <si>
    <t>500</t>
  </si>
  <si>
    <t>Муниципальная программа "Развитие местного самоуправления муниципального образования Кирсантьевский сельсовет"</t>
  </si>
  <si>
    <t>800</t>
  </si>
  <si>
    <t>Обеспечение проведения выборов и референдумов</t>
  </si>
  <si>
    <t>Непрограмные расходы администрации Кирсантьевского сельсовета</t>
  </si>
  <si>
    <t>880</t>
  </si>
  <si>
    <t>Муниципальная программа "Защита населения от чрезвычайных ситуаций природного и техногенного характера и обеспечение пожарной безопасности в муниципальном образовании Кирсантьевский сельсовет"</t>
  </si>
  <si>
    <t>Непрограммные расходы администрации Кирсантьевского сельсовета</t>
  </si>
  <si>
    <t>ДРУГИЕ ОБЩЕГОСУДАРСТВЕННЫЕ ВОПРОСЫ</t>
  </si>
  <si>
    <t>Иные межбюджетные трансферты.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</si>
  <si>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Кирсантьевского сельсовета</t>
  </si>
  <si>
    <t>Обеспечение пожарной безопасности Кирсантьевского сельсовета, содержание муниципальной пожарной охраны</t>
  </si>
  <si>
    <t>02000000000</t>
  </si>
  <si>
    <t>Подпрограмма "Обеспечение пожарной безопасности населенных пунктов"</t>
  </si>
  <si>
    <t>0220000000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</si>
  <si>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</si>
  <si>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Выборы депутатов в рамках непрограммных расходов администрации Кирсантьевского сельсовета</t>
  </si>
  <si>
    <t xml:space="preserve">Резервные фонды </t>
  </si>
  <si>
    <t>Резервные фонды  администраций</t>
  </si>
  <si>
    <t xml:space="preserve">Осуществление части полномочий муниципального образования Кирсантьевский сельсовет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 муниципальному образованию Мотыгинский район </t>
  </si>
  <si>
    <t>Специальные расxоды</t>
  </si>
  <si>
    <t>01 02</t>
  </si>
  <si>
    <t>01 04</t>
  </si>
  <si>
    <t>03 10</t>
  </si>
  <si>
    <t>04 09</t>
  </si>
  <si>
    <t>01 11</t>
  </si>
  <si>
    <t>01 13</t>
  </si>
  <si>
    <t>02 03</t>
  </si>
  <si>
    <t>08 01</t>
  </si>
  <si>
    <t>01200010360</t>
  </si>
  <si>
    <t>0200000000</t>
  </si>
  <si>
    <t>Межбюджетные трансферты бюджетам муниципальных районов из бюджетов поселений на осуществление части полномочий по обеспечению населения услугами по организации досуга и услугами организации культуры</t>
  </si>
  <si>
    <t>0500</t>
  </si>
  <si>
    <t>0503</t>
  </si>
  <si>
    <t>Замена столбов, светильников уличного освещения</t>
  </si>
  <si>
    <t>Подпрограмма "Организация благоустройства в границах населённых пунктов МО Кирсантьевский сельсовет"</t>
  </si>
  <si>
    <t>05 03</t>
  </si>
  <si>
    <t>0140097070</t>
  </si>
  <si>
    <t>0140000000</t>
  </si>
  <si>
    <t>СОЦИАЛЬНАЯ ПОЛИТИКА</t>
  </si>
  <si>
    <t>1000</t>
  </si>
  <si>
    <t>1001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</si>
  <si>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</si>
  <si>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</si>
  <si>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</si>
  <si>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</si>
  <si>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Пенсионное обеспечение</t>
  </si>
  <si>
    <t>Исполнение полномочий района по предоставлению выплаты пенсий за выслугу лет лицам, замещавшим муниципальные должности муниципальной службы.</t>
  </si>
  <si>
    <t>0120001110</t>
  </si>
  <si>
    <t>Социальное обеспечение</t>
  </si>
  <si>
    <t>10 01</t>
  </si>
  <si>
    <t>0502</t>
  </si>
  <si>
    <t>0140085200</t>
  </si>
  <si>
    <t>Софинансирование на ремонт коммунальной инфраструктуры</t>
  </si>
  <si>
    <t>01400S5200</t>
  </si>
  <si>
    <t>05 00</t>
  </si>
  <si>
    <t>Софинансирование на приобретение дизель генераторов</t>
  </si>
  <si>
    <t>Приобретение дизель генераторов</t>
  </si>
  <si>
    <t>05 02</t>
  </si>
  <si>
    <t>Иной межбюджетный трансферт бюджетам сельских поселений за содействие развитию налогового потенциала в рамках подпрограммы "Управление муниципальным имуществом" муниципальной программы "Развитие местного самоуправления муниципального образования Кирсантьевского сельсовет"</t>
  </si>
  <si>
    <t>0110077450</t>
  </si>
  <si>
    <t xml:space="preserve">Содержание автомобильных дорог общего пользования местного значения  </t>
  </si>
  <si>
    <t>Сумма на 2025 год</t>
  </si>
  <si>
    <t>Сумма на 2025г</t>
  </si>
  <si>
    <t>01 07</t>
  </si>
  <si>
    <t>07</t>
  </si>
  <si>
    <t xml:space="preserve">   </t>
  </si>
  <si>
    <t>Сумма на 2026г</t>
  </si>
  <si>
    <t>Сумма на 2026 год</t>
  </si>
  <si>
    <t>Приложение № 4</t>
  </si>
  <si>
    <t>Муниципальная программа "Развитие местного самоуправления муниципального образования Кирсантьевский сельсовет на 2014-2025 годы"</t>
  </si>
  <si>
    <t>Ведомственная структура расходов  бюджета на 2025-2027 года</t>
  </si>
  <si>
    <t>Сумма на 2027г</t>
  </si>
  <si>
    <t>Муниципальная программа "Развитие муниципального образования Кирсантьевский сельсовет на 2025-2027 годы"</t>
  </si>
  <si>
    <t>Сумма на 2027 год</t>
  </si>
  <si>
    <t>Распределение бюджетных ассигнований по разделам и подразделам классификации расходов бюджетов на 2025 год и плановый период 2026-2027 годов.</t>
  </si>
  <si>
    <t>Сумма 2025  г</t>
  </si>
  <si>
    <t>Сумма  2026 г</t>
  </si>
  <si>
    <t>Сумма 2027 г</t>
  </si>
  <si>
    <t>013009Д003</t>
  </si>
  <si>
    <t>к  решению Кирсантьевского</t>
  </si>
  <si>
    <t>сельского Совета депутатов №   8/51         от  18.12.2024</t>
  </si>
  <si>
    <t>к  решению Кирсантьевского сельского Совета  депутатов</t>
  </si>
  <si>
    <t>№     8/51                    от  18.12.2024</t>
  </si>
  <si>
    <t>к   решению Кирсантьевского сельского Совета  депутатов №     8/51    от  18.12.2024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</si>
</sst>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00"/>
    <numFmt numFmtId="167" formatCode="?"/>
  </numFmts>
  <fonts count="3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6" fillId="0" borderId="0"/>
    <xf numFmtId="0" fontId="14" fillId="0" borderId="0"/>
    <xf numFmtId="0" fontId="15" fillId="0" borderId="0"/>
    <xf numFmtId="0" fontId="15" fillId="0" borderId="0"/>
    <xf numFmtId="0" fontId="15" fillId="0" borderId="0" applyNumberFormat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15" fillId="0" borderId="0"/>
    <xf numFmtId="164" fontId="14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right" wrapText="1"/>
    </xf>
    <xf numFmtId="165" fontId="2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left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justify" wrapText="1"/>
    </xf>
    <xf numFmtId="49" fontId="9" fillId="0" borderId="5" xfId="0" applyNumberFormat="1" applyFont="1" applyBorder="1" applyAlignment="1">
      <alignment horizontal="justify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 wrapText="1"/>
    </xf>
    <xf numFmtId="0" fontId="9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right" wrapText="1"/>
    </xf>
    <xf numFmtId="0" fontId="2" fillId="0" borderId="5" xfId="0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center" wrapText="1"/>
    </xf>
    <xf numFmtId="0" fontId="10" fillId="0" borderId="5" xfId="0" applyFont="1" applyBorder="1" applyAlignment="1">
      <alignment horizontal="right" wrapText="1"/>
    </xf>
    <xf numFmtId="49" fontId="10" fillId="0" borderId="5" xfId="0" applyNumberFormat="1" applyFont="1" applyBorder="1" applyAlignment="1">
      <alignment horizontal="right" wrapText="1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6" fontId="0" fillId="0" borderId="0" xfId="0" applyNumberFormat="1"/>
    <xf numFmtId="0" fontId="1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/>
    <xf numFmtId="49" fontId="2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/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49" fontId="7" fillId="0" borderId="2" xfId="0" applyNumberFormat="1" applyFont="1" applyBorder="1"/>
    <xf numFmtId="0" fontId="13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/>
    <xf numFmtId="2" fontId="2" fillId="0" borderId="2" xfId="0" applyNumberFormat="1" applyFont="1" applyBorder="1"/>
    <xf numFmtId="2" fontId="9" fillId="0" borderId="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17" fillId="0" borderId="0" xfId="0" applyFont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49" fontId="0" fillId="0" borderId="11" xfId="10" applyNumberFormat="1" applyFont="1" applyBorder="1" applyAlignment="1">
      <alignment horizontal="left" vertical="center" wrapText="1"/>
    </xf>
    <xf numFmtId="0" fontId="9" fillId="0" borderId="2" xfId="0" quotePrefix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12" xfId="0" quotePrefix="1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quotePrefix="1" applyFont="1" applyBorder="1" applyAlignment="1">
      <alignment horizontal="justify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 vertical="center"/>
    </xf>
    <xf numFmtId="2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2" fontId="19" fillId="0" borderId="2" xfId="0" applyNumberFormat="1" applyFont="1" applyBorder="1" applyAlignment="1">
      <alignment vertical="center"/>
    </xf>
    <xf numFmtId="0" fontId="19" fillId="2" borderId="2" xfId="0" applyFont="1" applyFill="1" applyBorder="1" applyAlignment="1">
      <alignment horizontal="right" vertical="center"/>
    </xf>
    <xf numFmtId="167" fontId="19" fillId="0" borderId="11" xfId="3" applyNumberFormat="1" applyFont="1" applyBorder="1" applyAlignment="1">
      <alignment horizontal="left" vertical="center" wrapText="1"/>
    </xf>
    <xf numFmtId="49" fontId="19" fillId="0" borderId="11" xfId="3" applyNumberFormat="1" applyFont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wrapText="1"/>
    </xf>
    <xf numFmtId="2" fontId="2" fillId="2" borderId="2" xfId="2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7" fontId="2" fillId="0" borderId="11" xfId="3" applyNumberFormat="1" applyFont="1" applyBorder="1" applyAlignment="1">
      <alignment horizontal="left" vertical="center" wrapText="1"/>
    </xf>
    <xf numFmtId="0" fontId="2" fillId="2" borderId="2" xfId="0" applyFont="1" applyFill="1" applyBorder="1"/>
    <xf numFmtId="49" fontId="2" fillId="2" borderId="2" xfId="0" applyNumberFormat="1" applyFont="1" applyFill="1" applyBorder="1"/>
    <xf numFmtId="0" fontId="2" fillId="2" borderId="2" xfId="0" applyFont="1" applyFill="1" applyBorder="1" applyAlignment="1">
      <alignment wrapText="1"/>
    </xf>
    <xf numFmtId="49" fontId="2" fillId="0" borderId="11" xfId="3" applyNumberFormat="1" applyFont="1" applyBorder="1" applyAlignment="1">
      <alignment horizontal="left" vertical="center" wrapText="1"/>
    </xf>
    <xf numFmtId="1" fontId="0" fillId="0" borderId="0" xfId="0" applyNumberFormat="1"/>
    <xf numFmtId="0" fontId="23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 wrapText="1"/>
    </xf>
    <xf numFmtId="1" fontId="0" fillId="0" borderId="2" xfId="0" applyNumberFormat="1" applyBorder="1"/>
    <xf numFmtId="1" fontId="24" fillId="2" borderId="2" xfId="2" applyNumberFormat="1" applyFont="1" applyFill="1" applyBorder="1" applyAlignment="1">
      <alignment horizontal="left" vertical="center" wrapText="1"/>
    </xf>
    <xf numFmtId="1" fontId="19" fillId="0" borderId="2" xfId="0" applyNumberFormat="1" applyFont="1" applyBorder="1" applyAlignment="1">
      <alignment horizontal="right" vertical="center"/>
    </xf>
    <xf numFmtId="2" fontId="25" fillId="2" borderId="2" xfId="2" applyNumberFormat="1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27" fillId="0" borderId="2" xfId="0" quotePrefix="1" applyFont="1" applyBorder="1" applyAlignment="1">
      <alignment horizontal="justify" vertical="center" wrapText="1"/>
    </xf>
    <xf numFmtId="2" fontId="15" fillId="2" borderId="2" xfId="2" applyNumberFormat="1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justify" vertical="center" wrapText="1"/>
    </xf>
    <xf numFmtId="49" fontId="15" fillId="2" borderId="14" xfId="2" applyNumberFormat="1" applyFont="1" applyFill="1" applyBorder="1" applyAlignment="1">
      <alignment horizontal="center" wrapText="1"/>
    </xf>
    <xf numFmtId="2" fontId="15" fillId="2" borderId="15" xfId="2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49" fontId="0" fillId="0" borderId="0" xfId="10" applyNumberFormat="1" applyFont="1" applyAlignment="1">
      <alignment horizontal="left" vertical="center" wrapText="1"/>
    </xf>
    <xf numFmtId="49" fontId="28" fillId="0" borderId="2" xfId="0" applyNumberFormat="1" applyFont="1" applyBorder="1"/>
    <xf numFmtId="0" fontId="0" fillId="0" borderId="5" xfId="0" applyBorder="1"/>
    <xf numFmtId="0" fontId="19" fillId="0" borderId="0" xfId="0" applyFont="1" applyAlignment="1">
      <alignment vertical="center"/>
    </xf>
    <xf numFmtId="0" fontId="29" fillId="0" borderId="0" xfId="0" applyFont="1"/>
    <xf numFmtId="2" fontId="2" fillId="3" borderId="2" xfId="0" applyNumberFormat="1" applyFont="1" applyFill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justify" wrapText="1"/>
    </xf>
    <xf numFmtId="49" fontId="19" fillId="2" borderId="14" xfId="0" applyNumberFormat="1" applyFont="1" applyFill="1" applyBorder="1" applyAlignment="1">
      <alignment horizontal="center" vertical="center"/>
    </xf>
    <xf numFmtId="49" fontId="19" fillId="2" borderId="10" xfId="0" applyNumberFormat="1" applyFont="1" applyFill="1" applyBorder="1" applyAlignment="1">
      <alignment horizontal="center" vertical="center"/>
    </xf>
    <xf numFmtId="2" fontId="19" fillId="0" borderId="14" xfId="0" applyNumberFormat="1" applyFont="1" applyBorder="1" applyAlignment="1">
      <alignment horizontal="center" vertical="center"/>
    </xf>
    <xf numFmtId="2" fontId="19" fillId="0" borderId="10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49" fontId="19" fillId="0" borderId="14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19" fillId="0" borderId="16" xfId="0" applyNumberFormat="1" applyFont="1" applyBorder="1" applyAlignment="1">
      <alignment horizontal="center" vertical="center"/>
    </xf>
    <xf numFmtId="2" fontId="19" fillId="0" borderId="17" xfId="0" applyNumberFormat="1" applyFont="1" applyBorder="1" applyAlignment="1">
      <alignment horizontal="center" vertical="center"/>
    </xf>
    <xf numFmtId="2" fontId="19" fillId="0" borderId="20" xfId="0" applyNumberFormat="1" applyFont="1" applyBorder="1" applyAlignment="1">
      <alignment horizontal="center" vertical="center"/>
    </xf>
    <xf numFmtId="2" fontId="19" fillId="0" borderId="21" xfId="0" applyNumberFormat="1" applyFont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 vertical="center"/>
    </xf>
    <xf numFmtId="2" fontId="19" fillId="0" borderId="19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" fillId="0" borderId="0" xfId="0" applyFont="1"/>
    <xf numFmtId="49" fontId="19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13" fillId="0" borderId="14" xfId="0" applyNumberFormat="1" applyFont="1" applyBorder="1" applyAlignment="1">
      <alignment horizontal="center" vertical="center"/>
    </xf>
    <xf numFmtId="2" fontId="13" fillId="0" borderId="10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1" fontId="19" fillId="0" borderId="14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3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  <cellStyle name="Обычный 6" xfId="6"/>
    <cellStyle name="Обычный 6 2" xfId="7"/>
    <cellStyle name="Обычный 6 3" xfId="8"/>
    <cellStyle name="Обычный 6 4" xfId="9"/>
    <cellStyle name="Обычный 7" xfId="10"/>
    <cellStyle name="Обычный 7 2" xfId="11"/>
    <cellStyle name="Финансовый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73;&#1102;&#1076;&#1078;&#1077;&#1090;\&#1048;&#1089;&#1093;&#1086;&#1076;&#1103;&#1097;&#1080;&#1077;\&#1041;&#1102;&#1076;&#1078;&#1077;&#1090;%20&#1088;&#1072;&#1081;&#1086;&#1085;&#1072;%20&#1085;&#1072;%202014%20&#1075;&#1086;&#1076;\24&#1042;&#1077;&#1076;&#1086;&#1084;%20&#1092;&#1091;&#1085;&#1082;&#1094;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5"/>
      <sheetName val="Приложение 6"/>
      <sheetName val="прилож"/>
    </sheetNames>
    <sheetDataSet>
      <sheetData sheetId="0" refreshError="1">
        <row r="53"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e">
            <v>#REF!</v>
          </cell>
          <cell r="T53" t="e">
            <v>#REF!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</row>
      </sheetData>
      <sheetData sheetId="1" refreshError="1">
        <row r="103">
          <cell r="N103">
            <v>0</v>
          </cell>
          <cell r="O103">
            <v>0</v>
          </cell>
          <cell r="P103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51"/>
  <sheetViews>
    <sheetView tabSelected="1" topLeftCell="C7" workbookViewId="0">
      <selection activeCell="AH5" sqref="AH5"/>
    </sheetView>
  </sheetViews>
  <sheetFormatPr defaultRowHeight="12.75" x14ac:dyDescent="0.2"/>
  <cols>
    <col min="1" max="1" width="0" style="1" hidden="1" customWidth="1"/>
    <col min="2" max="2" width="15.42578125" style="1" hidden="1" customWidth="1"/>
    <col min="3" max="3" width="4.42578125" style="1" customWidth="1"/>
    <col min="4" max="4" width="54.42578125" style="1" customWidth="1"/>
    <col min="5" max="5" width="9.42578125" style="1" hidden="1" customWidth="1"/>
    <col min="6" max="6" width="6.42578125" style="1" customWidth="1"/>
    <col min="7" max="7" width="6.85546875" style="1" customWidth="1"/>
    <col min="8" max="8" width="12.42578125" style="1" hidden="1" customWidth="1"/>
    <col min="9" max="9" width="7.28515625" style="1" hidden="1" customWidth="1"/>
    <col min="10" max="10" width="11.85546875" style="1" customWidth="1"/>
    <col min="11" max="11" width="10.42578125" style="1" customWidth="1"/>
    <col min="12" max="12" width="10.140625" style="1" customWidth="1"/>
    <col min="13" max="13" width="14.42578125" style="1" hidden="1" customWidth="1"/>
    <col min="14" max="14" width="13.28515625" style="1" hidden="1" customWidth="1"/>
    <col min="15" max="15" width="11.7109375" style="1" hidden="1" customWidth="1"/>
    <col min="16" max="18" width="0" style="1" hidden="1" customWidth="1"/>
    <col min="19" max="20" width="9.42578125" style="1" hidden="1" customWidth="1"/>
    <col min="21" max="29" width="0" style="1" hidden="1" customWidth="1"/>
    <col min="30" max="30" width="2.5703125" style="1" hidden="1" customWidth="1"/>
    <col min="31" max="31" width="1" style="1" hidden="1" customWidth="1"/>
    <col min="32" max="16384" width="9.140625" style="1"/>
  </cols>
  <sheetData>
    <row r="1" spans="3:31" ht="18" customHeight="1" x14ac:dyDescent="0.2">
      <c r="F1" s="117" t="s">
        <v>188</v>
      </c>
      <c r="G1" s="117"/>
      <c r="H1" s="117"/>
      <c r="I1" s="117"/>
      <c r="J1" s="117"/>
      <c r="K1" s="117"/>
      <c r="L1" s="117"/>
    </row>
    <row r="2" spans="3:31" ht="26.25" customHeight="1" x14ac:dyDescent="0.2">
      <c r="F2" s="118" t="s">
        <v>203</v>
      </c>
      <c r="G2" s="118"/>
      <c r="H2" s="118"/>
      <c r="I2" s="118"/>
      <c r="J2" s="118"/>
      <c r="K2" s="118"/>
      <c r="L2" s="118"/>
    </row>
    <row r="3" spans="3:31" x14ac:dyDescent="0.2">
      <c r="F3" s="117"/>
      <c r="G3" s="117"/>
      <c r="H3" s="117"/>
      <c r="I3" s="117"/>
      <c r="J3" s="117"/>
      <c r="K3" s="117"/>
      <c r="L3" s="117"/>
    </row>
    <row r="4" spans="3:31" x14ac:dyDescent="0.2">
      <c r="J4" s="16"/>
      <c r="K4" s="16"/>
      <c r="L4" s="16"/>
    </row>
    <row r="5" spans="3:31" ht="41.25" customHeight="1" x14ac:dyDescent="0.25">
      <c r="D5" s="116" t="s">
        <v>194</v>
      </c>
      <c r="E5" s="116"/>
      <c r="F5" s="116"/>
      <c r="G5" s="116"/>
      <c r="H5" s="116"/>
      <c r="I5" s="116"/>
      <c r="J5" s="116"/>
      <c r="K5" s="116"/>
      <c r="L5" s="116"/>
    </row>
    <row r="6" spans="3:31" ht="16.5" customHeight="1" thickBot="1" x14ac:dyDescent="0.3">
      <c r="D6" s="20"/>
      <c r="E6" s="20"/>
      <c r="F6" s="20"/>
      <c r="G6" s="20"/>
      <c r="H6" s="20"/>
      <c r="I6" s="20"/>
      <c r="J6" s="20"/>
      <c r="K6" s="20"/>
      <c r="L6" s="20"/>
    </row>
    <row r="7" spans="3:31" ht="48" customHeight="1" x14ac:dyDescent="0.2">
      <c r="C7" s="36" t="s">
        <v>2</v>
      </c>
      <c r="D7" s="37" t="s">
        <v>0</v>
      </c>
      <c r="E7" s="37" t="s">
        <v>19</v>
      </c>
      <c r="F7" s="37" t="s">
        <v>3</v>
      </c>
      <c r="G7" s="37" t="s">
        <v>4</v>
      </c>
      <c r="H7" s="37" t="s">
        <v>20</v>
      </c>
      <c r="I7" s="37" t="s">
        <v>1</v>
      </c>
      <c r="J7" s="37" t="s">
        <v>195</v>
      </c>
      <c r="K7" s="37" t="s">
        <v>196</v>
      </c>
      <c r="L7" s="38" t="s">
        <v>197</v>
      </c>
      <c r="M7" s="3"/>
      <c r="S7" s="4"/>
    </row>
    <row r="8" spans="3:31" ht="14.25" customHeight="1" x14ac:dyDescent="0.2">
      <c r="C8" s="5"/>
      <c r="D8" s="6">
        <v>1</v>
      </c>
      <c r="E8" s="6">
        <v>2</v>
      </c>
      <c r="F8" s="6">
        <v>2</v>
      </c>
      <c r="G8" s="6">
        <v>3</v>
      </c>
      <c r="H8" s="6">
        <v>5</v>
      </c>
      <c r="I8" s="6">
        <v>6</v>
      </c>
      <c r="J8" s="6">
        <v>4</v>
      </c>
      <c r="K8" s="7">
        <v>5</v>
      </c>
      <c r="L8" s="8">
        <v>6</v>
      </c>
      <c r="S8" s="4"/>
    </row>
    <row r="9" spans="3:31" ht="15.75" x14ac:dyDescent="0.25">
      <c r="C9" s="9">
        <v>1</v>
      </c>
      <c r="D9" s="24" t="s">
        <v>50</v>
      </c>
      <c r="E9" s="18"/>
      <c r="F9" s="25" t="s">
        <v>10</v>
      </c>
      <c r="G9" s="25" t="s">
        <v>13</v>
      </c>
      <c r="H9" s="17"/>
      <c r="I9" s="17"/>
      <c r="J9" s="60">
        <f>Программы!H12</f>
        <v>15203.02</v>
      </c>
      <c r="K9" s="60">
        <f>Программы!I12</f>
        <v>16253.579999999998</v>
      </c>
      <c r="L9" s="60">
        <f>Программы!J12</f>
        <v>16425.95</v>
      </c>
      <c r="M9" s="11"/>
      <c r="S9" s="4"/>
    </row>
    <row r="10" spans="3:31" ht="32.25" customHeight="1" x14ac:dyDescent="0.25">
      <c r="C10" s="9">
        <v>2</v>
      </c>
      <c r="D10" s="24" t="s">
        <v>21</v>
      </c>
      <c r="E10" s="18"/>
      <c r="F10" s="25" t="s">
        <v>10</v>
      </c>
      <c r="G10" s="25" t="s">
        <v>16</v>
      </c>
      <c r="H10" s="17"/>
      <c r="I10" s="17"/>
      <c r="J10" s="60">
        <f>ВЕДОМ!G12</f>
        <v>1313.2</v>
      </c>
      <c r="K10" s="60">
        <f>ВЕДОМ!H12</f>
        <v>1813.2</v>
      </c>
      <c r="L10" s="60">
        <f>ВЕДОМ!I12</f>
        <v>1813.2</v>
      </c>
      <c r="M10" s="10" t="e">
        <f>'[1]Приложение 6'!#REF!</f>
        <v>#REF!</v>
      </c>
      <c r="N10" s="10" t="e">
        <f>'[1]Приложение 6'!#REF!</f>
        <v>#REF!</v>
      </c>
      <c r="O10" s="10" t="e">
        <f>'[1]Приложение 6'!#REF!</f>
        <v>#REF!</v>
      </c>
      <c r="P10" s="10" t="e">
        <f>'[1]Приложение 6'!#REF!</f>
        <v>#REF!</v>
      </c>
      <c r="Q10" s="10" t="e">
        <f>'[1]Приложение 6'!#REF!</f>
        <v>#REF!</v>
      </c>
      <c r="R10" s="10" t="e">
        <f>'[1]Приложение 6'!#REF!</f>
        <v>#REF!</v>
      </c>
      <c r="S10" s="10" t="e">
        <f>'[1]Приложение 6'!#REF!</f>
        <v>#REF!</v>
      </c>
      <c r="T10" s="10" t="e">
        <f>'[1]Приложение 6'!#REF!</f>
        <v>#REF!</v>
      </c>
      <c r="U10" s="10" t="e">
        <f>'[1]Приложение 6'!#REF!</f>
        <v>#REF!</v>
      </c>
      <c r="V10" s="10" t="e">
        <f>'[1]Приложение 6'!#REF!</f>
        <v>#REF!</v>
      </c>
      <c r="W10" s="10" t="e">
        <f>'[1]Приложение 6'!#REF!</f>
        <v>#REF!</v>
      </c>
      <c r="X10" s="10" t="e">
        <f>'[1]Приложение 6'!#REF!</f>
        <v>#REF!</v>
      </c>
      <c r="Y10" s="10" t="e">
        <f>'[1]Приложение 6'!#REF!</f>
        <v>#REF!</v>
      </c>
      <c r="Z10" s="10" t="e">
        <f>'[1]Приложение 6'!#REF!</f>
        <v>#REF!</v>
      </c>
      <c r="AA10" s="10" t="e">
        <f>'[1]Приложение 6'!#REF!</f>
        <v>#REF!</v>
      </c>
      <c r="AB10" s="10" t="e">
        <f>'[1]Приложение 6'!#REF!</f>
        <v>#REF!</v>
      </c>
      <c r="AC10" s="10" t="e">
        <f>'[1]Приложение 6'!#REF!</f>
        <v>#REF!</v>
      </c>
      <c r="AD10" s="10" t="e">
        <f>'[1]Приложение 6'!#REF!</f>
        <v>#REF!</v>
      </c>
      <c r="AE10" s="10" t="e">
        <f>'[1]Приложение 6'!#REF!</f>
        <v>#REF!</v>
      </c>
    </row>
    <row r="11" spans="3:31" ht="45" customHeight="1" x14ac:dyDescent="0.25">
      <c r="C11" s="9">
        <v>3</v>
      </c>
      <c r="D11" s="26" t="s">
        <v>22</v>
      </c>
      <c r="E11" s="18"/>
      <c r="F11" s="25" t="s">
        <v>5</v>
      </c>
      <c r="G11" s="25" t="s">
        <v>7</v>
      </c>
      <c r="H11" s="25" t="s">
        <v>23</v>
      </c>
      <c r="I11" s="25" t="s">
        <v>24</v>
      </c>
      <c r="J11" s="60">
        <f>ВЕДОМ!G17</f>
        <v>6610.5</v>
      </c>
      <c r="K11" s="60">
        <f>ВЕДОМ!H17</f>
        <v>8476.51</v>
      </c>
      <c r="L11" s="60">
        <f>ВЕДОМ!I17</f>
        <v>7983.82</v>
      </c>
      <c r="M11" s="10" t="e">
        <f>'[1]Приложение 6'!#REF!+'[1]Приложение 6'!#REF!</f>
        <v>#REF!</v>
      </c>
      <c r="N11" s="10" t="e">
        <f>'[1]Приложение 6'!#REF!+'[1]Приложение 6'!#REF!</f>
        <v>#REF!</v>
      </c>
      <c r="O11" s="10" t="e">
        <f>'[1]Приложение 6'!#REF!+'[1]Приложение 6'!#REF!</f>
        <v>#REF!</v>
      </c>
      <c r="P11" s="10" t="e">
        <f>'[1]Приложение 6'!#REF!+'[1]Приложение 6'!#REF!</f>
        <v>#REF!</v>
      </c>
      <c r="Q11" s="10" t="e">
        <f>'[1]Приложение 6'!#REF!+'[1]Приложение 6'!#REF!</f>
        <v>#REF!</v>
      </c>
      <c r="R11" s="10" t="e">
        <f>'[1]Приложение 6'!#REF!+'[1]Приложение 6'!#REF!</f>
        <v>#REF!</v>
      </c>
      <c r="S11" s="10" t="e">
        <f>'[1]Приложение 6'!#REF!+'[1]Приложение 6'!#REF!</f>
        <v>#REF!</v>
      </c>
      <c r="T11" s="10" t="e">
        <f>'[1]Приложение 6'!#REF!+'[1]Приложение 6'!#REF!</f>
        <v>#REF!</v>
      </c>
      <c r="U11" s="10" t="e">
        <f>'[1]Приложение 6'!#REF!+'[1]Приложение 6'!#REF!</f>
        <v>#REF!</v>
      </c>
      <c r="V11" s="10" t="e">
        <f>'[1]Приложение 6'!#REF!+'[1]Приложение 6'!#REF!</f>
        <v>#REF!</v>
      </c>
      <c r="W11" s="10" t="e">
        <f>'[1]Приложение 6'!#REF!+'[1]Приложение 6'!#REF!</f>
        <v>#REF!</v>
      </c>
      <c r="X11" s="10" t="e">
        <f>'[1]Приложение 6'!#REF!+'[1]Приложение 6'!#REF!</f>
        <v>#REF!</v>
      </c>
      <c r="Y11" s="10" t="e">
        <f>'[1]Приложение 6'!#REF!+'[1]Приложение 6'!#REF!</f>
        <v>#REF!</v>
      </c>
      <c r="Z11" s="10" t="e">
        <f>'[1]Приложение 6'!#REF!+'[1]Приложение 6'!#REF!</f>
        <v>#REF!</v>
      </c>
      <c r="AA11" s="10" t="e">
        <f>'[1]Приложение 6'!#REF!+'[1]Приложение 6'!#REF!</f>
        <v>#REF!</v>
      </c>
      <c r="AB11" s="10" t="e">
        <f>'[1]Приложение 6'!#REF!+'[1]Приложение 6'!#REF!</f>
        <v>#REF!</v>
      </c>
      <c r="AC11" s="10" t="e">
        <f>'[1]Приложение 6'!#REF!+'[1]Приложение 6'!#REF!</f>
        <v>#REF!</v>
      </c>
      <c r="AD11" s="10" t="e">
        <f>'[1]Приложение 6'!#REF!+'[1]Приложение 6'!#REF!</f>
        <v>#REF!</v>
      </c>
      <c r="AE11" s="10" t="e">
        <f>'[1]Приложение 6'!#REF!+'[1]Приложение 6'!#REF!</f>
        <v>#REF!</v>
      </c>
    </row>
    <row r="12" spans="3:31" ht="32.25" customHeight="1" x14ac:dyDescent="0.25">
      <c r="C12" s="9">
        <v>4</v>
      </c>
      <c r="D12" s="84" t="s">
        <v>135</v>
      </c>
      <c r="E12" s="18"/>
      <c r="F12" s="25" t="s">
        <v>10</v>
      </c>
      <c r="G12" s="25" t="s">
        <v>184</v>
      </c>
      <c r="H12" s="25"/>
      <c r="I12" s="25"/>
      <c r="J12" s="60">
        <f>ВЕДОМ!G38</f>
        <v>200</v>
      </c>
      <c r="K12" s="60">
        <v>0</v>
      </c>
      <c r="L12" s="60">
        <v>0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3:31" ht="15.75" x14ac:dyDescent="0.25">
      <c r="C13" s="9">
        <v>4</v>
      </c>
      <c r="D13" s="24" t="s">
        <v>69</v>
      </c>
      <c r="E13" s="18"/>
      <c r="F13" s="25" t="s">
        <v>5</v>
      </c>
      <c r="G13" s="25" t="s">
        <v>12</v>
      </c>
      <c r="H13" s="17"/>
      <c r="I13" s="17"/>
      <c r="J13" s="60">
        <f>ВЕДОМ!G46</f>
        <v>10</v>
      </c>
      <c r="K13" s="60">
        <f>ВЕДОМ!H46</f>
        <v>10</v>
      </c>
      <c r="L13" s="60">
        <f>ВЕДОМ!I46</f>
        <v>10</v>
      </c>
      <c r="M13" s="11"/>
    </row>
    <row r="14" spans="3:31" ht="14.25" customHeight="1" x14ac:dyDescent="0.25">
      <c r="C14" s="9">
        <v>5</v>
      </c>
      <c r="D14" s="24" t="s">
        <v>25</v>
      </c>
      <c r="E14" s="18"/>
      <c r="F14" s="25" t="s">
        <v>5</v>
      </c>
      <c r="G14" s="25" t="s">
        <v>17</v>
      </c>
      <c r="H14" s="17"/>
      <c r="I14" s="17"/>
      <c r="J14" s="60">
        <v>148.68</v>
      </c>
      <c r="K14" s="60">
        <f>ВЕДОМ!H51</f>
        <v>2.93</v>
      </c>
      <c r="L14" s="60">
        <f>ВЕДОМ!I51</f>
        <v>2.93</v>
      </c>
      <c r="M14" s="10" t="e">
        <f>'[1]Приложение 6'!N31+'[1]Приложение 6'!N164+'[1]Приложение 6'!N436+'[1]Приложение 6'!N443</f>
        <v>#REF!</v>
      </c>
      <c r="N14" s="10" t="e">
        <f>'[1]Приложение 6'!O31+'[1]Приложение 6'!O164+'[1]Приложение 6'!O436+'[1]Приложение 6'!O443</f>
        <v>#REF!</v>
      </c>
      <c r="O14" s="10" t="e">
        <f>'[1]Приложение 6'!P31+'[1]Приложение 6'!P164+'[1]Приложение 6'!P436+'[1]Приложение 6'!P443</f>
        <v>#REF!</v>
      </c>
      <c r="P14" s="10" t="e">
        <f>'[1]Приложение 6'!Q31+'[1]Приложение 6'!Q164+'[1]Приложение 6'!Q436+'[1]Приложение 6'!Q443</f>
        <v>#REF!</v>
      </c>
      <c r="Q14" s="10" t="e">
        <f>'[1]Приложение 6'!R31+'[1]Приложение 6'!R164+'[1]Приложение 6'!R436+'[1]Приложение 6'!R443</f>
        <v>#REF!</v>
      </c>
      <c r="R14" s="10" t="e">
        <f>'[1]Приложение 6'!S31+'[1]Приложение 6'!S164+'[1]Приложение 6'!S436+'[1]Приложение 6'!S443</f>
        <v>#REF!</v>
      </c>
      <c r="S14" s="10" t="e">
        <f>'[1]Приложение 6'!T31+'[1]Приложение 6'!T164+'[1]Приложение 6'!T436+'[1]Приложение 6'!T443</f>
        <v>#REF!</v>
      </c>
      <c r="T14" s="10" t="e">
        <f>'[1]Приложение 6'!U31+'[1]Приложение 6'!U164+'[1]Приложение 6'!U436+'[1]Приложение 6'!U443</f>
        <v>#REF!</v>
      </c>
      <c r="U14" s="10" t="e">
        <f>'[1]Приложение 6'!V31+'[1]Приложение 6'!V164+'[1]Приложение 6'!V436+'[1]Приложение 6'!V443</f>
        <v>#REF!</v>
      </c>
      <c r="V14" s="10" t="e">
        <f>'[1]Приложение 6'!W31+'[1]Приложение 6'!W164+'[1]Приложение 6'!W436+'[1]Приложение 6'!W443</f>
        <v>#REF!</v>
      </c>
      <c r="W14" s="10" t="e">
        <f>'[1]Приложение 6'!X31+'[1]Приложение 6'!X164+'[1]Приложение 6'!X436+'[1]Приложение 6'!X443</f>
        <v>#REF!</v>
      </c>
      <c r="X14" s="10" t="e">
        <f>'[1]Приложение 6'!Y31+'[1]Приложение 6'!Y164+'[1]Приложение 6'!Y436+'[1]Приложение 6'!Y443</f>
        <v>#REF!</v>
      </c>
      <c r="Y14" s="10" t="e">
        <f>'[1]Приложение 6'!Z31+'[1]Приложение 6'!Z164+'[1]Приложение 6'!Z436+'[1]Приложение 6'!Z443</f>
        <v>#REF!</v>
      </c>
      <c r="Z14" s="10" t="e">
        <f>'[1]Приложение 6'!AA31+'[1]Приложение 6'!AA164+'[1]Приложение 6'!AA436+'[1]Приложение 6'!AA443</f>
        <v>#REF!</v>
      </c>
      <c r="AA14" s="10" t="e">
        <f>'[1]Приложение 6'!AB31+'[1]Приложение 6'!AB164+'[1]Приложение 6'!AB436+'[1]Приложение 6'!AB443</f>
        <v>#REF!</v>
      </c>
      <c r="AB14" s="10" t="e">
        <f>'[1]Приложение 6'!AC31+'[1]Приложение 6'!AC164+'[1]Приложение 6'!AC436+'[1]Приложение 6'!AC443</f>
        <v>#REF!</v>
      </c>
      <c r="AC14" s="10" t="e">
        <f>'[1]Приложение 6'!AD31+'[1]Приложение 6'!AD164+'[1]Приложение 6'!AD436+'[1]Приложение 6'!AD443</f>
        <v>#REF!</v>
      </c>
      <c r="AD14" s="10" t="e">
        <f>'[1]Приложение 6'!AE31+'[1]Приложение 6'!AE164+'[1]Приложение 6'!AE436+'[1]Приложение 6'!AE443</f>
        <v>#REF!</v>
      </c>
      <c r="AE14" s="10" t="e">
        <f>'[1]Приложение 6'!AF31+'[1]Приложение 6'!AF164+'[1]Приложение 6'!AF436+'[1]Приложение 6'!AF443</f>
        <v>#REF!</v>
      </c>
    </row>
    <row r="15" spans="3:31" ht="14.25" customHeight="1" x14ac:dyDescent="0.25">
      <c r="C15" s="9">
        <v>6</v>
      </c>
      <c r="D15" s="24" t="s">
        <v>66</v>
      </c>
      <c r="E15" s="18"/>
      <c r="F15" s="25" t="s">
        <v>16</v>
      </c>
      <c r="G15" s="25" t="s">
        <v>13</v>
      </c>
      <c r="H15" s="17"/>
      <c r="I15" s="17"/>
      <c r="J15" s="60">
        <f>J16</f>
        <v>129.04</v>
      </c>
      <c r="K15" s="60">
        <f>K16</f>
        <v>143.62</v>
      </c>
      <c r="L15" s="60">
        <f>L16</f>
        <v>149.69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3:31" ht="18" customHeight="1" x14ac:dyDescent="0.25">
      <c r="C16" s="9">
        <v>8</v>
      </c>
      <c r="D16" s="24" t="s">
        <v>71</v>
      </c>
      <c r="E16" s="18"/>
      <c r="F16" s="25" t="s">
        <v>16</v>
      </c>
      <c r="G16" s="25" t="s">
        <v>11</v>
      </c>
      <c r="H16" s="17"/>
      <c r="I16" s="17"/>
      <c r="J16" s="60">
        <f>ВЕДОМ!G60</f>
        <v>129.04</v>
      </c>
      <c r="K16" s="60">
        <f>ВЕДОМ!H60</f>
        <v>143.62</v>
      </c>
      <c r="L16" s="60">
        <f>ВЕДОМ!I60</f>
        <v>149.69</v>
      </c>
      <c r="M16" s="11"/>
    </row>
    <row r="17" spans="3:31" ht="27.75" customHeight="1" x14ac:dyDescent="0.25">
      <c r="C17" s="9">
        <v>7</v>
      </c>
      <c r="D17" s="27" t="s">
        <v>73</v>
      </c>
      <c r="E17" s="18"/>
      <c r="F17" s="25" t="s">
        <v>11</v>
      </c>
      <c r="G17" s="25" t="s">
        <v>13</v>
      </c>
      <c r="H17" s="17"/>
      <c r="I17" s="17"/>
      <c r="J17" s="60">
        <f>J18</f>
        <v>3306.91</v>
      </c>
      <c r="K17" s="60">
        <f>K18</f>
        <v>3306.91</v>
      </c>
      <c r="L17" s="60">
        <f>L18</f>
        <v>3806.91</v>
      </c>
      <c r="M17" s="10">
        <f t="shared" ref="M17:AE17" si="0">M18</f>
        <v>0</v>
      </c>
      <c r="N17" s="10">
        <f t="shared" si="0"/>
        <v>0</v>
      </c>
      <c r="O17" s="10">
        <f t="shared" si="0"/>
        <v>0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0</v>
      </c>
      <c r="W17" s="10">
        <f t="shared" si="0"/>
        <v>0</v>
      </c>
      <c r="X17" s="10">
        <f t="shared" si="0"/>
        <v>0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10">
        <f t="shared" si="0"/>
        <v>0</v>
      </c>
      <c r="AC17" s="10">
        <f t="shared" si="0"/>
        <v>0</v>
      </c>
      <c r="AD17" s="10">
        <f t="shared" si="0"/>
        <v>0</v>
      </c>
      <c r="AE17" s="10">
        <f t="shared" si="0"/>
        <v>0</v>
      </c>
    </row>
    <row r="18" spans="3:31" ht="20.25" customHeight="1" x14ac:dyDescent="0.25">
      <c r="C18" s="9">
        <v>8</v>
      </c>
      <c r="D18" s="27" t="s">
        <v>35</v>
      </c>
      <c r="E18" s="18"/>
      <c r="F18" s="25" t="s">
        <v>26</v>
      </c>
      <c r="G18" s="25" t="s">
        <v>14</v>
      </c>
      <c r="H18" s="17"/>
      <c r="I18" s="17"/>
      <c r="J18" s="60">
        <f>ВЕДОМ!G65</f>
        <v>3306.91</v>
      </c>
      <c r="K18" s="60">
        <f>ВЕДОМ!H65</f>
        <v>3306.91</v>
      </c>
      <c r="L18" s="60">
        <f>ВЕДОМ!I65</f>
        <v>3806.91</v>
      </c>
      <c r="M18" s="11"/>
    </row>
    <row r="19" spans="3:31" ht="15.75" x14ac:dyDescent="0.25">
      <c r="C19" s="9">
        <v>9</v>
      </c>
      <c r="D19" s="24" t="s">
        <v>51</v>
      </c>
      <c r="E19" s="18"/>
      <c r="F19" s="25" t="s">
        <v>7</v>
      </c>
      <c r="G19" s="25" t="s">
        <v>13</v>
      </c>
      <c r="H19" s="17"/>
      <c r="I19" s="17"/>
      <c r="J19" s="60">
        <f>J21</f>
        <v>2635.21</v>
      </c>
      <c r="K19" s="60">
        <f>SUM(K21:K21)</f>
        <v>2656.96</v>
      </c>
      <c r="L19" s="60">
        <f>SUM(L21:L21)</f>
        <v>2822.02</v>
      </c>
      <c r="M19" s="10" t="e">
        <f>#REF!+#REF!+#REF!</f>
        <v>#REF!</v>
      </c>
      <c r="N19" s="10" t="e">
        <f>#REF!+#REF!+#REF!</f>
        <v>#REF!</v>
      </c>
      <c r="O19" s="10" t="e">
        <f>#REF!+#REF!+#REF!</f>
        <v>#REF!</v>
      </c>
      <c r="P19" s="10" t="e">
        <f>#REF!+#REF!+#REF!</f>
        <v>#REF!</v>
      </c>
      <c r="Q19" s="10" t="e">
        <f>#REF!+#REF!+#REF!</f>
        <v>#REF!</v>
      </c>
      <c r="R19" s="10" t="e">
        <f>#REF!+#REF!+#REF!</f>
        <v>#REF!</v>
      </c>
      <c r="S19" s="10" t="e">
        <f>#REF!+#REF!+#REF!</f>
        <v>#REF!</v>
      </c>
      <c r="T19" s="10" t="e">
        <f>#REF!+#REF!+#REF!</f>
        <v>#REF!</v>
      </c>
      <c r="U19" s="10" t="e">
        <f>#REF!+#REF!+#REF!</f>
        <v>#REF!</v>
      </c>
      <c r="V19" s="10" t="e">
        <f>#REF!+#REF!+#REF!</f>
        <v>#REF!</v>
      </c>
      <c r="W19" s="10" t="e">
        <f>#REF!+#REF!+#REF!</f>
        <v>#REF!</v>
      </c>
      <c r="X19" s="10" t="e">
        <f>#REF!+#REF!+#REF!</f>
        <v>#REF!</v>
      </c>
      <c r="Y19" s="10" t="e">
        <f>#REF!+#REF!+#REF!</f>
        <v>#REF!</v>
      </c>
      <c r="Z19" s="10" t="e">
        <f>#REF!+#REF!+#REF!</f>
        <v>#REF!</v>
      </c>
      <c r="AA19" s="10" t="e">
        <f>#REF!+#REF!+#REF!</f>
        <v>#REF!</v>
      </c>
      <c r="AB19" s="10" t="e">
        <f>#REF!+#REF!+#REF!</f>
        <v>#REF!</v>
      </c>
      <c r="AC19" s="10" t="e">
        <f>#REF!+#REF!+#REF!</f>
        <v>#REF!</v>
      </c>
      <c r="AD19" s="10" t="e">
        <f>#REF!+#REF!+#REF!</f>
        <v>#REF!</v>
      </c>
      <c r="AE19" s="10" t="e">
        <f>#REF!+#REF!+#REF!</f>
        <v>#REF!</v>
      </c>
    </row>
    <row r="20" spans="3:31" ht="15.75" x14ac:dyDescent="0.25">
      <c r="C20" s="9">
        <v>10</v>
      </c>
      <c r="D20" s="24" t="s">
        <v>94</v>
      </c>
      <c r="E20" s="18"/>
      <c r="F20" s="25" t="s">
        <v>96</v>
      </c>
      <c r="G20" s="25" t="s">
        <v>10</v>
      </c>
      <c r="H20" s="17"/>
      <c r="I20" s="17"/>
      <c r="J20" s="60">
        <v>0</v>
      </c>
      <c r="K20" s="60">
        <v>0</v>
      </c>
      <c r="L20" s="60">
        <v>0</v>
      </c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3:31" ht="15.75" x14ac:dyDescent="0.25">
      <c r="C21" s="9">
        <v>11</v>
      </c>
      <c r="D21" s="28" t="s">
        <v>76</v>
      </c>
      <c r="E21" s="18"/>
      <c r="F21" s="25" t="s">
        <v>7</v>
      </c>
      <c r="G21" s="25" t="s">
        <v>15</v>
      </c>
      <c r="H21" s="29"/>
      <c r="I21" s="29"/>
      <c r="J21" s="60">
        <f>ВЕДОМ!G79</f>
        <v>2635.21</v>
      </c>
      <c r="K21" s="60">
        <f>ВЕДОМ!H79</f>
        <v>2656.96</v>
      </c>
      <c r="L21" s="60">
        <f>ВЕДОМ!I79</f>
        <v>2822.02</v>
      </c>
      <c r="M21" s="11"/>
    </row>
    <row r="22" spans="3:31" ht="15.75" x14ac:dyDescent="0.25">
      <c r="C22" s="9">
        <v>12</v>
      </c>
      <c r="D22" s="24" t="s">
        <v>52</v>
      </c>
      <c r="E22" s="18"/>
      <c r="F22" s="25" t="s">
        <v>27</v>
      </c>
      <c r="G22" s="25" t="s">
        <v>13</v>
      </c>
      <c r="H22" s="17"/>
      <c r="I22" s="17"/>
      <c r="J22" s="60">
        <f>ВЕДОМ!G88</f>
        <v>0</v>
      </c>
      <c r="K22" s="60">
        <f>SUM(K24:K24)</f>
        <v>0</v>
      </c>
      <c r="L22" s="60">
        <f>SUM(L24:L24)</f>
        <v>0</v>
      </c>
      <c r="M22" s="11"/>
    </row>
    <row r="23" spans="3:31" ht="15.75" x14ac:dyDescent="0.25">
      <c r="C23" s="9">
        <v>13</v>
      </c>
      <c r="D23" s="28" t="s">
        <v>92</v>
      </c>
      <c r="E23" s="18"/>
      <c r="F23" s="25" t="s">
        <v>93</v>
      </c>
      <c r="G23" s="25" t="s">
        <v>16</v>
      </c>
      <c r="H23" s="17"/>
      <c r="I23" s="17"/>
      <c r="J23" s="60">
        <f>ВЕДОМ!G89</f>
        <v>0</v>
      </c>
      <c r="K23" s="60">
        <v>0</v>
      </c>
      <c r="L23" s="60">
        <v>0</v>
      </c>
      <c r="M23" s="11"/>
    </row>
    <row r="24" spans="3:31" ht="16.5" customHeight="1" x14ac:dyDescent="0.25">
      <c r="C24" s="9">
        <v>14</v>
      </c>
      <c r="D24" s="26" t="s">
        <v>9</v>
      </c>
      <c r="E24" s="18"/>
      <c r="F24" s="25" t="s">
        <v>27</v>
      </c>
      <c r="G24" s="25" t="s">
        <v>11</v>
      </c>
      <c r="H24" s="17"/>
      <c r="I24" s="17"/>
      <c r="J24" s="60">
        <v>0</v>
      </c>
      <c r="K24" s="60">
        <v>0</v>
      </c>
      <c r="L24" s="60">
        <v>0</v>
      </c>
      <c r="M24" s="10" t="e">
        <f>'[1]Приложение 6'!N199+'[1]Приложение 6'!N103</f>
        <v>#REF!</v>
      </c>
      <c r="N24" s="10" t="e">
        <f>'[1]Приложение 6'!O199+'[1]Приложение 6'!O103</f>
        <v>#REF!</v>
      </c>
      <c r="O24" s="10" t="e">
        <f>'[1]Приложение 6'!P199+'[1]Приложение 6'!P103</f>
        <v>#REF!</v>
      </c>
      <c r="P24" s="10" t="e">
        <f>'[1]Приложение 6'!Q199+'[1]Приложение 6'!Q103</f>
        <v>#REF!</v>
      </c>
      <c r="Q24" s="10" t="e">
        <f>'[1]Приложение 6'!R199+'[1]Приложение 6'!R103</f>
        <v>#REF!</v>
      </c>
      <c r="R24" s="10" t="e">
        <f>'[1]Приложение 6'!S199+'[1]Приложение 6'!S103</f>
        <v>#REF!</v>
      </c>
      <c r="S24" s="10" t="e">
        <f>'[1]Приложение 6'!T199+'[1]Приложение 6'!T103</f>
        <v>#REF!</v>
      </c>
      <c r="T24" s="10" t="e">
        <f>'[1]Приложение 6'!U199+'[1]Приложение 6'!U103</f>
        <v>#REF!</v>
      </c>
      <c r="U24" s="10" t="e">
        <f>'[1]Приложение 6'!V199+'[1]Приложение 6'!V103</f>
        <v>#REF!</v>
      </c>
      <c r="V24" s="10" t="e">
        <f>'[1]Приложение 6'!W199+'[1]Приложение 6'!W103</f>
        <v>#REF!</v>
      </c>
      <c r="W24" s="10" t="e">
        <f>'[1]Приложение 6'!X199+'[1]Приложение 6'!X103</f>
        <v>#REF!</v>
      </c>
      <c r="X24" s="10" t="e">
        <f>'[1]Приложение 6'!Y199+'[1]Приложение 6'!Y103</f>
        <v>#REF!</v>
      </c>
      <c r="Y24" s="10" t="e">
        <f>'[1]Приложение 6'!Z199+'[1]Приложение 6'!Z103</f>
        <v>#REF!</v>
      </c>
      <c r="Z24" s="10" t="e">
        <f>'[1]Приложение 6'!AA199+'[1]Приложение 6'!AA103</f>
        <v>#REF!</v>
      </c>
      <c r="AA24" s="10" t="e">
        <f>'[1]Приложение 6'!AB199+'[1]Приложение 6'!AB103</f>
        <v>#REF!</v>
      </c>
      <c r="AB24" s="10" t="e">
        <f>'[1]Приложение 6'!AC199+'[1]Приложение 6'!AC103</f>
        <v>#REF!</v>
      </c>
      <c r="AC24" s="10" t="e">
        <f>'[1]Приложение 6'!AD199+'[1]Приложение 6'!AD103</f>
        <v>#REF!</v>
      </c>
      <c r="AD24" s="10" t="e">
        <f>'[1]Приложение 6'!AE199+'[1]Приложение 6'!AE103</f>
        <v>#REF!</v>
      </c>
      <c r="AE24" s="10" t="e">
        <f>'[1]Приложение 6'!AF199+'[1]Приложение 6'!AF103</f>
        <v>#REF!</v>
      </c>
    </row>
    <row r="25" spans="3:31" ht="15.75" customHeight="1" x14ac:dyDescent="0.25">
      <c r="C25" s="9">
        <v>15</v>
      </c>
      <c r="D25" s="24" t="s">
        <v>78</v>
      </c>
      <c r="E25" s="18"/>
      <c r="F25" s="25" t="s">
        <v>8</v>
      </c>
      <c r="G25" s="25" t="s">
        <v>6</v>
      </c>
      <c r="H25" s="17"/>
      <c r="I25" s="17"/>
      <c r="J25" s="60">
        <f>J26</f>
        <v>1977.17</v>
      </c>
      <c r="K25" s="60">
        <f>K26</f>
        <v>0</v>
      </c>
      <c r="L25" s="60">
        <f>L26</f>
        <v>0</v>
      </c>
      <c r="M25" s="11"/>
    </row>
    <row r="26" spans="3:31" ht="15.75" x14ac:dyDescent="0.25">
      <c r="C26" s="9">
        <v>16</v>
      </c>
      <c r="D26" s="24" t="s">
        <v>28</v>
      </c>
      <c r="E26" s="18" t="s">
        <v>29</v>
      </c>
      <c r="F26" s="25" t="s">
        <v>8</v>
      </c>
      <c r="G26" s="25" t="s">
        <v>5</v>
      </c>
      <c r="H26" s="17"/>
      <c r="I26" s="17"/>
      <c r="J26" s="60">
        <f>ВЕДОМ!G98</f>
        <v>1977.17</v>
      </c>
      <c r="K26" s="60">
        <f>ВЕДОМ!H98</f>
        <v>0</v>
      </c>
      <c r="L26" s="60">
        <f>ВЕДОМ!I98</f>
        <v>0</v>
      </c>
      <c r="M26" s="11"/>
    </row>
    <row r="27" spans="3:31" ht="15.75" x14ac:dyDescent="0.25">
      <c r="C27" s="9">
        <v>17</v>
      </c>
      <c r="D27" s="30" t="s">
        <v>41</v>
      </c>
      <c r="E27" s="19"/>
      <c r="F27" s="31"/>
      <c r="G27" s="31"/>
      <c r="H27" s="32"/>
      <c r="I27" s="33"/>
      <c r="J27" s="61">
        <v>0</v>
      </c>
      <c r="K27" s="61">
        <f>ВЕДОМ!H110</f>
        <v>0</v>
      </c>
      <c r="L27" s="61">
        <f>ВЕДОМ!I110</f>
        <v>0</v>
      </c>
      <c r="M27" s="11"/>
    </row>
    <row r="28" spans="3:31" ht="15.75" x14ac:dyDescent="0.25">
      <c r="C28" s="9">
        <v>18</v>
      </c>
      <c r="D28" s="103" t="s">
        <v>165</v>
      </c>
      <c r="E28" s="19"/>
      <c r="F28" s="31" t="s">
        <v>14</v>
      </c>
      <c r="G28" s="31" t="s">
        <v>10</v>
      </c>
      <c r="H28" s="32"/>
      <c r="I28" s="33"/>
      <c r="J28" s="61">
        <f>ВЕДОМ!G104</f>
        <v>36</v>
      </c>
      <c r="K28" s="61">
        <v>0</v>
      </c>
      <c r="L28" s="61">
        <v>0</v>
      </c>
      <c r="M28" s="11"/>
    </row>
    <row r="29" spans="3:31" ht="16.5" thickBot="1" x14ac:dyDescent="0.3">
      <c r="C29" s="9">
        <v>19</v>
      </c>
      <c r="D29" s="34" t="s">
        <v>30</v>
      </c>
      <c r="E29" s="34"/>
      <c r="F29" s="35"/>
      <c r="G29" s="35"/>
      <c r="H29" s="35"/>
      <c r="I29" s="35"/>
      <c r="J29" s="62">
        <f>Программы!H42</f>
        <v>16366.720000000001</v>
      </c>
      <c r="K29" s="62">
        <f>Программы!I42</f>
        <v>16410.13</v>
      </c>
      <c r="L29" s="62">
        <f>Программы!J42</f>
        <v>16588.57</v>
      </c>
      <c r="M29" s="12" t="e">
        <f>#REF!+#REF!+M25+#REF!+M22+M19+M17+M9+#REF!+M16</f>
        <v>#REF!</v>
      </c>
      <c r="N29" s="12" t="e">
        <f>#REF!+#REF!+N25+#REF!+N22+N19+N17+N9+#REF!+N16</f>
        <v>#REF!</v>
      </c>
      <c r="O29" s="12" t="e">
        <f>#REF!+#REF!+O25+#REF!+O22+O19+O17+O9+#REF!+O16</f>
        <v>#REF!</v>
      </c>
      <c r="P29" s="12" t="e">
        <f>#REF!+#REF!+P25+#REF!+P22+P19+P17+P9+#REF!+P16</f>
        <v>#REF!</v>
      </c>
      <c r="Q29" s="12" t="e">
        <f>#REF!+#REF!+Q25+#REF!+Q22+Q19+Q17+Q9+#REF!+Q16</f>
        <v>#REF!</v>
      </c>
      <c r="R29" s="12" t="e">
        <f>#REF!+#REF!+R25+#REF!+R22+R19+R17+R9+#REF!+R16</f>
        <v>#REF!</v>
      </c>
      <c r="S29" s="12" t="e">
        <f>#REF!+#REF!+S25+#REF!+S22+S19+S17+S9+#REF!+S16</f>
        <v>#REF!</v>
      </c>
      <c r="T29" s="12" t="e">
        <f>#REF!+#REF!+T25+#REF!+T22+T19+T17+T9+#REF!+T16</f>
        <v>#REF!</v>
      </c>
      <c r="U29" s="12" t="e">
        <f>#REF!+#REF!+U25+#REF!+U22+U19+U17+U9+#REF!+U16</f>
        <v>#REF!</v>
      </c>
      <c r="V29" s="12" t="e">
        <f>#REF!+#REF!+V25+#REF!+V22+V19+V17+V9+#REF!+V16</f>
        <v>#REF!</v>
      </c>
      <c r="W29" s="12" t="e">
        <f>#REF!+#REF!+W25+#REF!+W22+W19+W17+W9+#REF!+W16</f>
        <v>#REF!</v>
      </c>
      <c r="X29" s="12" t="e">
        <f>#REF!+#REF!+X25+#REF!+X22+X19+X17+X9+#REF!+X16</f>
        <v>#REF!</v>
      </c>
      <c r="Y29" s="12" t="e">
        <f>#REF!+#REF!+Y25+#REF!+Y22+Y19+Y17+Y9+#REF!+Y16</f>
        <v>#REF!</v>
      </c>
      <c r="Z29" s="12" t="e">
        <f>#REF!+#REF!+Z25+#REF!+Z22+Z19+Z17+Z9+#REF!+Z16</f>
        <v>#REF!</v>
      </c>
      <c r="AA29" s="12" t="e">
        <f>#REF!+#REF!+AA25+#REF!+AA22+AA19+AA17+AA9+#REF!+AA16</f>
        <v>#REF!</v>
      </c>
      <c r="AB29" s="12" t="e">
        <f>#REF!+#REF!+AB25+#REF!+AB22+AB19+AB17+AB9+#REF!+AB16</f>
        <v>#REF!</v>
      </c>
      <c r="AC29" s="12" t="e">
        <f>#REF!+#REF!+AC25+#REF!+AC22+AC19+AC17+AC9+#REF!+AC16</f>
        <v>#REF!</v>
      </c>
      <c r="AD29" s="12" t="e">
        <f>#REF!+#REF!+AD25+#REF!+AD22+AD19+AD17+AD9+#REF!+AD16</f>
        <v>#REF!</v>
      </c>
      <c r="AE29" s="12" t="e">
        <f>#REF!+#REF!+AE25+#REF!+AE22+AE19+AE17+AE9+#REF!+AE16</f>
        <v>#REF!</v>
      </c>
    </row>
    <row r="30" spans="3:31" ht="15.75" x14ac:dyDescent="0.25">
      <c r="D30" s="2"/>
      <c r="E30" s="2"/>
      <c r="J30" s="13"/>
    </row>
    <row r="31" spans="3:31" hidden="1" x14ac:dyDescent="0.2">
      <c r="J31" s="13"/>
      <c r="K31" s="4"/>
    </row>
    <row r="32" spans="3:31" hidden="1" x14ac:dyDescent="0.2">
      <c r="F32" s="14"/>
      <c r="J32" s="13"/>
    </row>
    <row r="33" spans="5:32" hidden="1" x14ac:dyDescent="0.2">
      <c r="F33" s="14"/>
      <c r="J33" s="13"/>
    </row>
    <row r="34" spans="5:32" hidden="1" x14ac:dyDescent="0.2">
      <c r="G34" s="4"/>
      <c r="J34" s="13"/>
    </row>
    <row r="35" spans="5:32" ht="15.75" hidden="1" x14ac:dyDescent="0.25">
      <c r="J35" s="13"/>
      <c r="L35" s="2" t="s">
        <v>31</v>
      </c>
      <c r="M35" s="15" t="e">
        <f>#REF!+#REF!+#REF!+#REF!+#REF!+#REF!+#REF!+#REF!+#REF!+#REF!+#REF!+#REF!+#REF!+#REF!+#REF!+#REF!+#REF!+#REF!+#REF!+#REF!</f>
        <v>#REF!</v>
      </c>
    </row>
    <row r="36" spans="5:32" ht="15.75" hidden="1" x14ac:dyDescent="0.25">
      <c r="E36" s="1">
        <v>647516.31999999995</v>
      </c>
      <c r="J36" s="13"/>
      <c r="L36" s="2" t="s">
        <v>32</v>
      </c>
      <c r="M36" s="15" t="e">
        <f>#REF!+#REF!+#REF!+#REF!+#REF!+#REF!+#REF!</f>
        <v>#REF!</v>
      </c>
    </row>
    <row r="37" spans="5:32" hidden="1" x14ac:dyDescent="0.2">
      <c r="E37" s="4">
        <f>E36-J29</f>
        <v>631149.6</v>
      </c>
      <c r="J37" s="4"/>
      <c r="K37" s="4"/>
      <c r="L37" s="1" t="s">
        <v>33</v>
      </c>
      <c r="M37" s="4" t="e">
        <f>#REF!+#REF!+#REF!+#REF!+#REF!+#REF!+#REF!+#REF!+#REF!+#REF!+#REF!+#REF!+#REF!+#REF!+#REF!+#REF!+#REF!+#REF!+#REF!+#REF!+#REF!+#REF!+#REF!+#REF!+#REF!+#REF!+#REF!+#REF!+#REF!+#REF!+#REF!+#REF!+#REF!+#REF!-30.33</f>
        <v>#REF!</v>
      </c>
    </row>
    <row r="38" spans="5:32" hidden="1" x14ac:dyDescent="0.2">
      <c r="J38" s="13"/>
      <c r="L38" s="1" t="s">
        <v>34</v>
      </c>
      <c r="M38" s="1">
        <f>7.11+23.22</f>
        <v>30.33</v>
      </c>
    </row>
    <row r="39" spans="5:32" x14ac:dyDescent="0.2">
      <c r="E39" s="4"/>
      <c r="J39" s="4"/>
      <c r="K39" s="4"/>
      <c r="L39" s="4"/>
    </row>
    <row r="40" spans="5:32" x14ac:dyDescent="0.2">
      <c r="J40" s="4"/>
      <c r="K40" s="4"/>
      <c r="L40" s="4"/>
      <c r="M40" s="4" t="e">
        <f>'[1]Приложение 6'!#REF!-[1]Приложение5!M53</f>
        <v>#REF!</v>
      </c>
      <c r="N40" s="4" t="e">
        <f>'[1]Приложение 6'!#REF!-[1]Приложение5!N53</f>
        <v>#REF!</v>
      </c>
      <c r="O40" s="4" t="e">
        <f>'[1]Приложение 6'!#REF!-[1]Приложение5!O53</f>
        <v>#REF!</v>
      </c>
      <c r="P40" s="4" t="e">
        <f>'[1]Приложение 6'!#REF!-[1]Приложение5!P53</f>
        <v>#REF!</v>
      </c>
      <c r="Q40" s="4" t="e">
        <f>'[1]Приложение 6'!#REF!-[1]Приложение5!Q53</f>
        <v>#REF!</v>
      </c>
      <c r="R40" s="4" t="e">
        <f>'[1]Приложение 6'!#REF!-[1]Приложение5!R53</f>
        <v>#REF!</v>
      </c>
      <c r="S40" s="4" t="e">
        <f>'[1]Приложение 6'!#REF!-[1]Приложение5!S53</f>
        <v>#REF!</v>
      </c>
      <c r="T40" s="4" t="e">
        <f>'[1]Приложение 6'!#REF!-[1]Приложение5!T53</f>
        <v>#REF!</v>
      </c>
      <c r="U40" s="4" t="e">
        <f>'[1]Приложение 6'!#REF!-[1]Приложение5!U53</f>
        <v>#REF!</v>
      </c>
      <c r="V40" s="4" t="e">
        <f>'[1]Приложение 6'!#REF!-[1]Приложение5!V53</f>
        <v>#REF!</v>
      </c>
      <c r="W40" s="4" t="e">
        <f>'[1]Приложение 6'!#REF!-[1]Приложение5!W53</f>
        <v>#REF!</v>
      </c>
      <c r="X40" s="4" t="e">
        <f>'[1]Приложение 6'!#REF!-[1]Приложение5!X53</f>
        <v>#REF!</v>
      </c>
      <c r="Y40" s="4" t="e">
        <f>'[1]Приложение 6'!#REF!-[1]Приложение5!Y53</f>
        <v>#REF!</v>
      </c>
      <c r="Z40" s="4" t="e">
        <f>'[1]Приложение 6'!#REF!-[1]Приложение5!Z53</f>
        <v>#REF!</v>
      </c>
      <c r="AA40" s="4" t="e">
        <f>'[1]Приложение 6'!#REF!-[1]Приложение5!AA53</f>
        <v>#REF!</v>
      </c>
      <c r="AB40" s="4" t="e">
        <f>'[1]Приложение 6'!#REF!-[1]Приложение5!AB53</f>
        <v>#REF!</v>
      </c>
      <c r="AC40" s="4" t="e">
        <f>'[1]Приложение 6'!#REF!-[1]Приложение5!AC53</f>
        <v>#REF!</v>
      </c>
      <c r="AD40" s="4" t="e">
        <f>'[1]Приложение 6'!#REF!-[1]Приложение5!AD53</f>
        <v>#REF!</v>
      </c>
      <c r="AE40" s="4" t="e">
        <f>'[1]Приложение 6'!#REF!-[1]Приложение5!AE53</f>
        <v>#REF!</v>
      </c>
      <c r="AF40" s="4"/>
    </row>
    <row r="51" spans="10:10" x14ac:dyDescent="0.2">
      <c r="J51" s="4"/>
    </row>
  </sheetData>
  <mergeCells count="4">
    <mergeCell ref="D5:L5"/>
    <mergeCell ref="F1:L1"/>
    <mergeCell ref="F2:L2"/>
    <mergeCell ref="F3:L3"/>
  </mergeCells>
  <phoneticPr fontId="4" type="noConversion"/>
  <pageMargins left="0.23622047244094491" right="0" top="0.39370078740157483" bottom="0.39370078740157483" header="0.31496062992125984" footer="0.11811023622047245"/>
  <pageSetup paperSize="9" scale="97" fitToHeight="0" orientation="portrait" r:id="rId1"/>
  <headerFooter alignWithMargins="0">
    <oddFooter>&amp;C
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topLeftCell="A18" zoomScale="90" zoomScaleNormal="90" workbookViewId="0">
      <selection activeCell="M9" sqref="M9"/>
    </sheetView>
  </sheetViews>
  <sheetFormatPr defaultRowHeight="12.75" x14ac:dyDescent="0.2"/>
  <cols>
    <col min="1" max="1" width="7" customWidth="1"/>
    <col min="2" max="2" width="47.28515625" style="47" customWidth="1"/>
    <col min="3" max="3" width="6" style="1" customWidth="1"/>
    <col min="4" max="4" width="7.140625" style="1" customWidth="1"/>
    <col min="5" max="5" width="7" style="1" customWidth="1"/>
    <col min="6" max="6" width="6.5703125" style="1" customWidth="1"/>
    <col min="7" max="7" width="4.5703125" style="1" customWidth="1"/>
    <col min="8" max="8" width="13.42578125" style="1" customWidth="1"/>
    <col min="9" max="9" width="11" style="1" customWidth="1"/>
    <col min="10" max="10" width="12.85546875" style="1" bestFit="1" customWidth="1"/>
  </cols>
  <sheetData>
    <row r="2" spans="1:10" x14ac:dyDescent="0.2">
      <c r="F2" s="144" t="s">
        <v>43</v>
      </c>
      <c r="G2" s="144"/>
      <c r="H2" s="144"/>
      <c r="I2" s="144"/>
      <c r="J2" s="144"/>
    </row>
    <row r="3" spans="1:10" x14ac:dyDescent="0.2">
      <c r="F3" s="144" t="s">
        <v>199</v>
      </c>
      <c r="G3" s="144"/>
      <c r="H3" s="144"/>
      <c r="I3" s="144"/>
      <c r="J3" s="144"/>
    </row>
    <row r="4" spans="1:10" x14ac:dyDescent="0.2">
      <c r="F4" s="144" t="s">
        <v>200</v>
      </c>
      <c r="G4" s="144"/>
      <c r="H4" s="144"/>
      <c r="I4" s="144"/>
      <c r="J4" s="144"/>
    </row>
    <row r="5" spans="1:10" x14ac:dyDescent="0.2">
      <c r="F5" s="144"/>
      <c r="G5" s="144"/>
      <c r="H5" s="144"/>
      <c r="I5" s="144"/>
      <c r="J5" s="144"/>
    </row>
    <row r="8" spans="1:10" x14ac:dyDescent="0.2">
      <c r="A8" s="126"/>
      <c r="B8" s="116" t="s">
        <v>112</v>
      </c>
      <c r="C8" s="116"/>
      <c r="D8" s="116"/>
      <c r="E8" s="116"/>
      <c r="F8" s="116"/>
      <c r="G8" s="116"/>
      <c r="H8" s="116"/>
      <c r="I8" s="116"/>
      <c r="J8" s="116"/>
    </row>
    <row r="9" spans="1:10" ht="35.25" customHeight="1" x14ac:dyDescent="0.2">
      <c r="A9" s="126"/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14.25" customHeight="1" x14ac:dyDescent="0.25">
      <c r="A10" s="21"/>
      <c r="B10" s="48"/>
      <c r="C10" s="40"/>
      <c r="D10" s="40"/>
      <c r="E10" s="40"/>
      <c r="F10" s="40"/>
      <c r="G10" s="40"/>
      <c r="H10" s="40"/>
      <c r="I10" s="40"/>
      <c r="J10" s="40"/>
    </row>
    <row r="11" spans="1:10" ht="27.6" customHeight="1" x14ac:dyDescent="0.2">
      <c r="A11" s="22" t="s">
        <v>37</v>
      </c>
      <c r="B11" s="49" t="s">
        <v>38</v>
      </c>
      <c r="C11" s="127" t="s">
        <v>20</v>
      </c>
      <c r="D11" s="128"/>
      <c r="E11" s="23" t="s">
        <v>39</v>
      </c>
      <c r="F11" s="129" t="s">
        <v>55</v>
      </c>
      <c r="G11" s="130"/>
      <c r="H11" s="23" t="s">
        <v>181</v>
      </c>
      <c r="I11" s="23" t="s">
        <v>187</v>
      </c>
      <c r="J11" s="23" t="s">
        <v>193</v>
      </c>
    </row>
    <row r="12" spans="1:10" ht="60" x14ac:dyDescent="0.2">
      <c r="A12" s="22">
        <v>1</v>
      </c>
      <c r="B12" s="85" t="s">
        <v>189</v>
      </c>
      <c r="C12" s="121" t="s">
        <v>87</v>
      </c>
      <c r="D12" s="122"/>
      <c r="E12" s="76"/>
      <c r="F12" s="121"/>
      <c r="G12" s="122"/>
      <c r="H12" s="77">
        <f>H13+H25+H14</f>
        <v>15203.02</v>
      </c>
      <c r="I12" s="77">
        <f>I13+I25</f>
        <v>16253.579999999998</v>
      </c>
      <c r="J12" s="77">
        <f>J13+J25</f>
        <v>16425.95</v>
      </c>
    </row>
    <row r="13" spans="1:10" ht="35.25" customHeight="1" x14ac:dyDescent="0.2">
      <c r="A13" s="22">
        <v>2</v>
      </c>
      <c r="B13" s="53" t="s">
        <v>42</v>
      </c>
      <c r="C13" s="121" t="s">
        <v>110</v>
      </c>
      <c r="D13" s="122"/>
      <c r="E13" s="76"/>
      <c r="F13" s="121"/>
      <c r="G13" s="122"/>
      <c r="H13" s="77">
        <f>H14+H15+H16+H17+H18+H20+H22+H23+H24</f>
        <v>11254.61</v>
      </c>
      <c r="I13" s="77">
        <f>I14+I16+I17+I18+I22+I23</f>
        <v>13596.619999999999</v>
      </c>
      <c r="J13" s="77">
        <f>J14+J16+J17+J18+J22+J23</f>
        <v>13603.93</v>
      </c>
    </row>
    <row r="14" spans="1:10" ht="60" x14ac:dyDescent="0.2">
      <c r="A14" s="22">
        <v>3</v>
      </c>
      <c r="B14" s="84" t="s">
        <v>84</v>
      </c>
      <c r="C14" s="121" t="s">
        <v>99</v>
      </c>
      <c r="D14" s="122"/>
      <c r="E14" s="81">
        <v>120</v>
      </c>
      <c r="F14" s="121" t="s">
        <v>140</v>
      </c>
      <c r="G14" s="122"/>
      <c r="H14" s="78">
        <f>ВЕДОМ!G16</f>
        <v>1313.2</v>
      </c>
      <c r="I14" s="78">
        <f>ВЕДОМ!H16</f>
        <v>1813.2</v>
      </c>
      <c r="J14" s="78">
        <f>ВЕДОМ!I16</f>
        <v>1813.2</v>
      </c>
    </row>
    <row r="15" spans="1:10" ht="60" x14ac:dyDescent="0.2">
      <c r="A15" s="22">
        <v>4</v>
      </c>
      <c r="B15" s="70" t="s">
        <v>116</v>
      </c>
      <c r="C15" s="119" t="s">
        <v>115</v>
      </c>
      <c r="D15" s="120"/>
      <c r="E15" s="76">
        <v>120</v>
      </c>
      <c r="F15" s="121" t="s">
        <v>140</v>
      </c>
      <c r="G15" s="122"/>
      <c r="H15" s="78">
        <v>0</v>
      </c>
      <c r="I15" s="78">
        <v>0</v>
      </c>
      <c r="J15" s="78">
        <v>0</v>
      </c>
    </row>
    <row r="16" spans="1:10" ht="51" customHeight="1" x14ac:dyDescent="0.2">
      <c r="A16" s="123">
        <v>5</v>
      </c>
      <c r="B16" s="141" t="s">
        <v>84</v>
      </c>
      <c r="C16" s="135" t="s">
        <v>99</v>
      </c>
      <c r="D16" s="136"/>
      <c r="E16" s="76">
        <v>120</v>
      </c>
      <c r="F16" s="121" t="s">
        <v>141</v>
      </c>
      <c r="G16" s="122"/>
      <c r="H16" s="78">
        <f>ВЕДОМ!G22</f>
        <v>4518.12</v>
      </c>
      <c r="I16" s="78">
        <f>ВЕДОМ!H22</f>
        <v>5199.74</v>
      </c>
      <c r="J16" s="78">
        <f>ВЕДОМ!I22</f>
        <v>5018.12</v>
      </c>
    </row>
    <row r="17" spans="1:12" ht="41.25" customHeight="1" x14ac:dyDescent="0.2">
      <c r="A17" s="124"/>
      <c r="B17" s="142"/>
      <c r="C17" s="137"/>
      <c r="D17" s="138"/>
      <c r="E17" s="76">
        <v>240</v>
      </c>
      <c r="F17" s="121" t="s">
        <v>141</v>
      </c>
      <c r="G17" s="122"/>
      <c r="H17" s="78">
        <f>ВЕДОМ!G23</f>
        <v>2092.38</v>
      </c>
      <c r="I17" s="78">
        <f>ВЕДОМ!H23</f>
        <v>3276.77</v>
      </c>
      <c r="J17" s="78">
        <f>ВЕДОМ!I23</f>
        <v>2965.7</v>
      </c>
    </row>
    <row r="18" spans="1:12" ht="41.25" customHeight="1" x14ac:dyDescent="0.2">
      <c r="A18" s="125"/>
      <c r="B18" s="143"/>
      <c r="C18" s="139"/>
      <c r="D18" s="140"/>
      <c r="E18" s="76">
        <v>850</v>
      </c>
      <c r="F18" s="133" t="s">
        <v>141</v>
      </c>
      <c r="G18" s="145"/>
      <c r="H18" s="78">
        <f>ВЕДОМ!G25</f>
        <v>0</v>
      </c>
      <c r="I18" s="78">
        <f>ВЕДОМ!H25</f>
        <v>0</v>
      </c>
      <c r="J18" s="78">
        <f>ВЕДОМ!I25</f>
        <v>0</v>
      </c>
    </row>
    <row r="19" spans="1:12" ht="55.5" hidden="1" customHeight="1" x14ac:dyDescent="0.2">
      <c r="A19" s="22">
        <v>6</v>
      </c>
      <c r="B19" s="70" t="s">
        <v>109</v>
      </c>
      <c r="C19" s="133" t="s">
        <v>108</v>
      </c>
      <c r="D19" s="145"/>
      <c r="E19" s="76">
        <v>120</v>
      </c>
      <c r="F19" s="121" t="s">
        <v>141</v>
      </c>
      <c r="G19" s="122"/>
      <c r="H19" s="78">
        <v>0</v>
      </c>
      <c r="I19" s="78">
        <v>0</v>
      </c>
      <c r="J19" s="78">
        <v>0</v>
      </c>
    </row>
    <row r="20" spans="1:12" ht="60.75" hidden="1" customHeight="1" x14ac:dyDescent="0.2">
      <c r="A20" s="22">
        <v>7</v>
      </c>
      <c r="B20" s="70" t="s">
        <v>116</v>
      </c>
      <c r="C20" s="133" t="s">
        <v>148</v>
      </c>
      <c r="D20" s="145"/>
      <c r="E20" s="76">
        <v>120</v>
      </c>
      <c r="F20" s="121" t="s">
        <v>141</v>
      </c>
      <c r="G20" s="122"/>
      <c r="H20" s="78">
        <v>0</v>
      </c>
      <c r="I20" s="78">
        <v>0</v>
      </c>
      <c r="J20" s="78">
        <v>0</v>
      </c>
    </row>
    <row r="21" spans="1:12" ht="84.75" customHeight="1" x14ac:dyDescent="0.2">
      <c r="A21" s="112">
        <v>6</v>
      </c>
      <c r="B21" s="110" t="s">
        <v>178</v>
      </c>
      <c r="C21" s="133" t="s">
        <v>179</v>
      </c>
      <c r="D21" s="134"/>
      <c r="E21" s="76">
        <v>240</v>
      </c>
      <c r="F21" s="121" t="s">
        <v>145</v>
      </c>
      <c r="G21" s="146"/>
      <c r="H21" s="78">
        <v>0</v>
      </c>
      <c r="I21" s="78">
        <v>0</v>
      </c>
      <c r="J21" s="78">
        <v>0</v>
      </c>
    </row>
    <row r="22" spans="1:12" ht="45.75" customHeight="1" x14ac:dyDescent="0.2">
      <c r="A22" s="123">
        <v>7</v>
      </c>
      <c r="B22" s="131" t="s">
        <v>130</v>
      </c>
      <c r="C22" s="135" t="s">
        <v>86</v>
      </c>
      <c r="D22" s="136"/>
      <c r="E22" s="76">
        <v>120</v>
      </c>
      <c r="F22" s="133" t="s">
        <v>142</v>
      </c>
      <c r="G22" s="145"/>
      <c r="H22" s="78">
        <f>ВЕДОМ!G70</f>
        <v>3306.91</v>
      </c>
      <c r="I22" s="78">
        <f>ВЕДОМ!H70</f>
        <v>3306.91</v>
      </c>
      <c r="J22" s="78">
        <f>ВЕДОМ!I70</f>
        <v>3806.91</v>
      </c>
      <c r="L22" s="52"/>
    </row>
    <row r="23" spans="1:12" ht="18.75" customHeight="1" x14ac:dyDescent="0.2">
      <c r="A23" s="125"/>
      <c r="B23" s="132"/>
      <c r="C23" s="139"/>
      <c r="D23" s="140"/>
      <c r="E23" s="76">
        <v>240</v>
      </c>
      <c r="F23" s="121" t="s">
        <v>142</v>
      </c>
      <c r="G23" s="122"/>
      <c r="H23" s="78">
        <f>ВЕДОМ!G73</f>
        <v>0</v>
      </c>
      <c r="I23" s="78">
        <f>ВЕДОМ!H72</f>
        <v>0</v>
      </c>
      <c r="J23" s="78">
        <f>ВЕДОМ!I72</f>
        <v>0</v>
      </c>
    </row>
    <row r="24" spans="1:12" ht="24" customHeight="1" x14ac:dyDescent="0.2">
      <c r="A24" s="101">
        <v>8</v>
      </c>
      <c r="B24" s="106" t="s">
        <v>168</v>
      </c>
      <c r="C24" s="133" t="s">
        <v>167</v>
      </c>
      <c r="D24" s="145"/>
      <c r="E24" s="76">
        <v>310</v>
      </c>
      <c r="F24" s="121" t="s">
        <v>169</v>
      </c>
      <c r="G24" s="134"/>
      <c r="H24" s="78">
        <v>24</v>
      </c>
      <c r="I24" s="78">
        <v>0</v>
      </c>
      <c r="J24" s="78">
        <v>0</v>
      </c>
    </row>
    <row r="25" spans="1:12" ht="28.5" x14ac:dyDescent="0.2">
      <c r="A25" s="22">
        <v>9</v>
      </c>
      <c r="B25" s="53" t="s">
        <v>49</v>
      </c>
      <c r="C25" s="149" t="s">
        <v>198</v>
      </c>
      <c r="D25" s="150"/>
      <c r="E25" s="79"/>
      <c r="F25" s="147" t="s">
        <v>143</v>
      </c>
      <c r="G25" s="148"/>
      <c r="H25" s="77">
        <f>H26+H27</f>
        <v>2635.21</v>
      </c>
      <c r="I25" s="77">
        <f>I26+I27</f>
        <v>2656.96</v>
      </c>
      <c r="J25" s="77">
        <f>J26+J27</f>
        <v>2822.02</v>
      </c>
    </row>
    <row r="26" spans="1:12" ht="67.5" customHeight="1" x14ac:dyDescent="0.2">
      <c r="A26" s="22">
        <v>10</v>
      </c>
      <c r="B26" s="72" t="s">
        <v>85</v>
      </c>
      <c r="C26" s="121" t="s">
        <v>198</v>
      </c>
      <c r="D26" s="122"/>
      <c r="E26" s="76">
        <v>240</v>
      </c>
      <c r="F26" s="121" t="s">
        <v>143</v>
      </c>
      <c r="G26" s="122"/>
      <c r="H26" s="78">
        <f>ВЕДОМ!G83</f>
        <v>419.12</v>
      </c>
      <c r="I26" s="78">
        <f>ВЕДОМ!H83</f>
        <v>440.87</v>
      </c>
      <c r="J26" s="78">
        <f>ВЕДОМ!I83</f>
        <v>605.92999999999995</v>
      </c>
    </row>
    <row r="27" spans="1:12" ht="105" x14ac:dyDescent="0.2">
      <c r="A27" s="22">
        <v>11</v>
      </c>
      <c r="B27" s="71" t="s">
        <v>113</v>
      </c>
      <c r="C27" s="121" t="s">
        <v>198</v>
      </c>
      <c r="D27" s="122"/>
      <c r="E27" s="76">
        <v>240</v>
      </c>
      <c r="F27" s="121" t="s">
        <v>143</v>
      </c>
      <c r="G27" s="122"/>
      <c r="H27" s="78">
        <f>ВЕДОМ!G85</f>
        <v>2216.09</v>
      </c>
      <c r="I27" s="78">
        <f>ВЕДОМ!H85</f>
        <v>2216.09</v>
      </c>
      <c r="J27" s="78">
        <f>ВЕДОМ!I85</f>
        <v>2216.09</v>
      </c>
    </row>
    <row r="28" spans="1:12" s="94" customFormat="1" ht="60" x14ac:dyDescent="0.2">
      <c r="A28" s="97">
        <v>12</v>
      </c>
      <c r="B28" s="98" t="s">
        <v>154</v>
      </c>
      <c r="C28" s="151" t="s">
        <v>157</v>
      </c>
      <c r="D28" s="152"/>
      <c r="E28" s="99"/>
      <c r="F28" s="153" t="s">
        <v>174</v>
      </c>
      <c r="G28" s="154"/>
      <c r="H28" s="77">
        <f>ВЕДОМ!G88</f>
        <v>0</v>
      </c>
      <c r="I28" s="77">
        <v>0</v>
      </c>
      <c r="J28" s="77">
        <v>0</v>
      </c>
    </row>
    <row r="29" spans="1:12" s="94" customFormat="1" ht="15" x14ac:dyDescent="0.2">
      <c r="A29" s="97">
        <v>13</v>
      </c>
      <c r="B29" s="96" t="s">
        <v>176</v>
      </c>
      <c r="C29" s="133" t="s">
        <v>171</v>
      </c>
      <c r="D29" s="134"/>
      <c r="E29" s="99">
        <v>240</v>
      </c>
      <c r="F29" s="155" t="s">
        <v>177</v>
      </c>
      <c r="G29" s="156"/>
      <c r="H29" s="78">
        <f>ВЕДОМ!G91</f>
        <v>0</v>
      </c>
      <c r="I29" s="78">
        <v>0</v>
      </c>
      <c r="J29" s="78">
        <v>0</v>
      </c>
    </row>
    <row r="30" spans="1:12" s="94" customFormat="1" ht="30" x14ac:dyDescent="0.2">
      <c r="A30" s="97">
        <v>14</v>
      </c>
      <c r="B30" s="96" t="s">
        <v>175</v>
      </c>
      <c r="C30" s="133" t="s">
        <v>173</v>
      </c>
      <c r="D30" s="134"/>
      <c r="E30" s="99">
        <v>240</v>
      </c>
      <c r="F30" s="155" t="s">
        <v>177</v>
      </c>
      <c r="G30" s="156"/>
      <c r="H30" s="78">
        <f>ВЕДОМ!G92</f>
        <v>0</v>
      </c>
      <c r="I30" s="78">
        <v>0</v>
      </c>
      <c r="J30" s="78">
        <v>0</v>
      </c>
    </row>
    <row r="31" spans="1:12" ht="30" x14ac:dyDescent="0.2">
      <c r="A31" s="22">
        <v>15</v>
      </c>
      <c r="B31" s="96" t="s">
        <v>153</v>
      </c>
      <c r="C31" s="133" t="s">
        <v>156</v>
      </c>
      <c r="D31" s="145"/>
      <c r="E31" s="76">
        <v>240</v>
      </c>
      <c r="F31" s="147" t="s">
        <v>155</v>
      </c>
      <c r="G31" s="148"/>
      <c r="H31" s="78">
        <f>ВЕДОМ!G93</f>
        <v>0</v>
      </c>
      <c r="I31" s="78">
        <v>0</v>
      </c>
      <c r="J31" s="78">
        <v>0</v>
      </c>
    </row>
    <row r="32" spans="1:12" ht="78.75" customHeight="1" x14ac:dyDescent="0.25">
      <c r="A32" s="22">
        <v>16</v>
      </c>
      <c r="B32" s="86" t="s">
        <v>125</v>
      </c>
      <c r="C32" s="147" t="s">
        <v>131</v>
      </c>
      <c r="D32" s="148"/>
      <c r="E32" s="76"/>
      <c r="F32" s="147"/>
      <c r="G32" s="148"/>
      <c r="H32" s="77">
        <f>H33</f>
        <v>0</v>
      </c>
      <c r="I32" s="77">
        <f t="shared" ref="H32:J33" si="0">I33</f>
        <v>0</v>
      </c>
      <c r="J32" s="77">
        <f t="shared" si="0"/>
        <v>0</v>
      </c>
    </row>
    <row r="33" spans="1:10" ht="46.5" customHeight="1" x14ac:dyDescent="0.2">
      <c r="A33" s="22">
        <v>17</v>
      </c>
      <c r="B33" s="57" t="s">
        <v>132</v>
      </c>
      <c r="C33" s="121" t="s">
        <v>133</v>
      </c>
      <c r="D33" s="122"/>
      <c r="E33" s="76"/>
      <c r="F33" s="121"/>
      <c r="G33" s="122"/>
      <c r="H33" s="78">
        <f t="shared" si="0"/>
        <v>0</v>
      </c>
      <c r="I33" s="78">
        <f t="shared" si="0"/>
        <v>0</v>
      </c>
      <c r="J33" s="78">
        <f t="shared" si="0"/>
        <v>0</v>
      </c>
    </row>
    <row r="34" spans="1:10" ht="122.25" customHeight="1" x14ac:dyDescent="0.2">
      <c r="A34" s="22">
        <v>18</v>
      </c>
      <c r="B34" s="82" t="s">
        <v>134</v>
      </c>
      <c r="C34" s="121" t="s">
        <v>106</v>
      </c>
      <c r="D34" s="122"/>
      <c r="E34" s="76">
        <v>240</v>
      </c>
      <c r="F34" s="121" t="s">
        <v>142</v>
      </c>
      <c r="G34" s="122"/>
      <c r="H34" s="78">
        <f>ВЕДОМ!G74</f>
        <v>0</v>
      </c>
      <c r="I34" s="78">
        <f>ВЕДОМ!H74</f>
        <v>0</v>
      </c>
      <c r="J34" s="78">
        <f>ВЕДОМ!I74</f>
        <v>0</v>
      </c>
    </row>
    <row r="35" spans="1:10" s="52" customFormat="1" ht="36.75" customHeight="1" x14ac:dyDescent="0.2">
      <c r="A35" s="22">
        <v>19</v>
      </c>
      <c r="B35" s="85" t="s">
        <v>126</v>
      </c>
      <c r="C35" s="147" t="s">
        <v>111</v>
      </c>
      <c r="D35" s="148"/>
      <c r="E35" s="79"/>
      <c r="F35" s="147"/>
      <c r="G35" s="148"/>
      <c r="H35" s="77">
        <f>H36+H37+H38+H39+H40</f>
        <v>2461.9700000000003</v>
      </c>
      <c r="I35" s="77">
        <f>J35+H36+I37+I38+I39</f>
        <v>713.31000000000006</v>
      </c>
      <c r="J35" s="77">
        <f>H36+J37+J38+J39</f>
        <v>359.69</v>
      </c>
    </row>
    <row r="36" spans="1:10" ht="42.75" customHeight="1" x14ac:dyDescent="0.2">
      <c r="A36" s="22">
        <v>20</v>
      </c>
      <c r="B36" s="84" t="s">
        <v>135</v>
      </c>
      <c r="C36" s="157">
        <v>9120026880</v>
      </c>
      <c r="D36" s="158"/>
      <c r="E36" s="113">
        <v>880</v>
      </c>
      <c r="F36" s="121" t="s">
        <v>183</v>
      </c>
      <c r="G36" s="122"/>
      <c r="H36" s="78">
        <f>ВЕДОМ!G38</f>
        <v>200</v>
      </c>
      <c r="I36" s="78">
        <v>0</v>
      </c>
      <c r="J36" s="78">
        <v>0</v>
      </c>
    </row>
    <row r="37" spans="1:10" ht="19.5" customHeight="1" x14ac:dyDescent="0.2">
      <c r="A37" s="22">
        <v>20</v>
      </c>
      <c r="B37" s="72" t="s">
        <v>65</v>
      </c>
      <c r="C37" s="121" t="s">
        <v>102</v>
      </c>
      <c r="D37" s="122"/>
      <c r="E37" s="76">
        <v>870</v>
      </c>
      <c r="F37" s="121" t="s">
        <v>144</v>
      </c>
      <c r="G37" s="122"/>
      <c r="H37" s="78">
        <f>ВЕДОМ!G47</f>
        <v>10</v>
      </c>
      <c r="I37" s="78">
        <f>ВЕДОМ!H47</f>
        <v>10</v>
      </c>
      <c r="J37" s="78">
        <f>ВЕДОМ!I47</f>
        <v>10</v>
      </c>
    </row>
    <row r="38" spans="1:10" ht="64.5" customHeight="1" x14ac:dyDescent="0.2">
      <c r="A38" s="22">
        <v>22</v>
      </c>
      <c r="B38" s="73" t="s">
        <v>114</v>
      </c>
      <c r="C38" s="121" t="s">
        <v>100</v>
      </c>
      <c r="D38" s="122"/>
      <c r="E38" s="76">
        <v>120</v>
      </c>
      <c r="F38" s="121" t="s">
        <v>146</v>
      </c>
      <c r="G38" s="122"/>
      <c r="H38" s="78">
        <f>ВЕДОМ!G59</f>
        <v>129.04</v>
      </c>
      <c r="I38" s="78">
        <f>ВЕДОМ!H59</f>
        <v>143.62</v>
      </c>
      <c r="J38" s="78">
        <f>ВЕДОМ!I59</f>
        <v>149.69</v>
      </c>
    </row>
    <row r="39" spans="1:10" ht="87" customHeight="1" x14ac:dyDescent="0.2">
      <c r="A39" s="22">
        <v>23</v>
      </c>
      <c r="B39" s="83" t="s">
        <v>88</v>
      </c>
      <c r="C39" s="121" t="s">
        <v>107</v>
      </c>
      <c r="D39" s="122"/>
      <c r="E39" s="76">
        <v>540</v>
      </c>
      <c r="F39" s="121" t="s">
        <v>147</v>
      </c>
      <c r="G39" s="122"/>
      <c r="H39" s="78">
        <f>ВЕДОМ!G98</f>
        <v>1977.17</v>
      </c>
      <c r="I39" s="78">
        <f>ВЕДОМ!H98</f>
        <v>0</v>
      </c>
      <c r="J39" s="78">
        <f>ВЕДОМ!I98</f>
        <v>0</v>
      </c>
    </row>
    <row r="40" spans="1:10" ht="73.5" customHeight="1" x14ac:dyDescent="0.2">
      <c r="A40" s="22">
        <v>24</v>
      </c>
      <c r="B40" s="72" t="s">
        <v>138</v>
      </c>
      <c r="C40" s="157">
        <v>9120095080</v>
      </c>
      <c r="D40" s="158"/>
      <c r="E40" s="76">
        <v>540</v>
      </c>
      <c r="F40" s="121" t="s">
        <v>145</v>
      </c>
      <c r="G40" s="122"/>
      <c r="H40" s="78">
        <f>ВЕДОМ!G53</f>
        <v>145.76</v>
      </c>
      <c r="I40" s="78">
        <f>ВЕДОМ!H53</f>
        <v>0</v>
      </c>
      <c r="J40" s="78">
        <f>ВЕДОМ!I53</f>
        <v>0</v>
      </c>
    </row>
    <row r="41" spans="1:10" ht="21.75" customHeight="1" x14ac:dyDescent="0.2">
      <c r="A41" s="22">
        <v>25</v>
      </c>
      <c r="B41" s="74" t="s">
        <v>41</v>
      </c>
      <c r="C41" s="121"/>
      <c r="D41" s="122"/>
      <c r="E41" s="76"/>
      <c r="F41" s="121"/>
      <c r="G41" s="122"/>
      <c r="H41" s="78"/>
      <c r="I41" s="78">
        <f>ВЕДОМ!H110</f>
        <v>0</v>
      </c>
      <c r="J41" s="78">
        <f>ВЕДОМ!I110</f>
        <v>0</v>
      </c>
    </row>
    <row r="42" spans="1:10" ht="15" x14ac:dyDescent="0.2">
      <c r="A42" s="22">
        <v>26</v>
      </c>
      <c r="B42" s="75" t="s">
        <v>40</v>
      </c>
      <c r="C42" s="121"/>
      <c r="D42" s="122"/>
      <c r="E42" s="80"/>
      <c r="F42" s="121"/>
      <c r="G42" s="122"/>
      <c r="H42" s="78">
        <f>ВЕДОМ!G111</f>
        <v>16366.720000000001</v>
      </c>
      <c r="I42" s="78">
        <f>ВЕДОМ!H111</f>
        <v>16410.13</v>
      </c>
      <c r="J42" s="78">
        <f>ВЕДОМ!I111</f>
        <v>16588.57</v>
      </c>
    </row>
  </sheetData>
  <mergeCells count="71">
    <mergeCell ref="F38:G38"/>
    <mergeCell ref="C39:D39"/>
    <mergeCell ref="C40:D40"/>
    <mergeCell ref="C42:D42"/>
    <mergeCell ref="F42:G42"/>
    <mergeCell ref="C41:D41"/>
    <mergeCell ref="F41:G41"/>
    <mergeCell ref="F40:G40"/>
    <mergeCell ref="F39:G39"/>
    <mergeCell ref="C38:D38"/>
    <mergeCell ref="F34:G34"/>
    <mergeCell ref="C37:D37"/>
    <mergeCell ref="C33:D33"/>
    <mergeCell ref="C31:D31"/>
    <mergeCell ref="F32:G32"/>
    <mergeCell ref="F33:G33"/>
    <mergeCell ref="C32:D32"/>
    <mergeCell ref="C34:D34"/>
    <mergeCell ref="F37:G37"/>
    <mergeCell ref="F36:G36"/>
    <mergeCell ref="C36:D36"/>
    <mergeCell ref="C35:D35"/>
    <mergeCell ref="F35:G35"/>
    <mergeCell ref="C27:D27"/>
    <mergeCell ref="C28:D28"/>
    <mergeCell ref="F28:G28"/>
    <mergeCell ref="F31:G31"/>
    <mergeCell ref="C30:D30"/>
    <mergeCell ref="F30:G30"/>
    <mergeCell ref="F29:G29"/>
    <mergeCell ref="C29:D29"/>
    <mergeCell ref="F27:G27"/>
    <mergeCell ref="C26:D26"/>
    <mergeCell ref="C25:D25"/>
    <mergeCell ref="C19:D19"/>
    <mergeCell ref="C20:D20"/>
    <mergeCell ref="C24:D24"/>
    <mergeCell ref="C22:D23"/>
    <mergeCell ref="F26:G26"/>
    <mergeCell ref="F20:G20"/>
    <mergeCell ref="F22:G22"/>
    <mergeCell ref="F17:G17"/>
    <mergeCell ref="F19:G19"/>
    <mergeCell ref="F21:G21"/>
    <mergeCell ref="F25:G25"/>
    <mergeCell ref="F24:G24"/>
    <mergeCell ref="F23:G23"/>
    <mergeCell ref="F18:G18"/>
    <mergeCell ref="F2:J2"/>
    <mergeCell ref="F3:J3"/>
    <mergeCell ref="F4:J4"/>
    <mergeCell ref="F5:J5"/>
    <mergeCell ref="F13:G13"/>
    <mergeCell ref="B22:B23"/>
    <mergeCell ref="A22:A23"/>
    <mergeCell ref="C21:D21"/>
    <mergeCell ref="C16:D18"/>
    <mergeCell ref="B16:B18"/>
    <mergeCell ref="A8:A9"/>
    <mergeCell ref="B8:J9"/>
    <mergeCell ref="C11:D11"/>
    <mergeCell ref="F12:G12"/>
    <mergeCell ref="F11:G11"/>
    <mergeCell ref="C12:D12"/>
    <mergeCell ref="C15:D15"/>
    <mergeCell ref="C13:D13"/>
    <mergeCell ref="C14:D14"/>
    <mergeCell ref="A16:A18"/>
    <mergeCell ref="F14:G14"/>
    <mergeCell ref="F15:G15"/>
    <mergeCell ref="F16:G16"/>
  </mergeCells>
  <phoneticPr fontId="4" type="noConversion"/>
  <pageMargins left="0.31496062992125984" right="0" top="0.55118110236220474" bottom="0.39370078740157483" header="0.11811023622047245" footer="0.11811023622047245"/>
  <pageSetup paperSize="9" scale="8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opLeftCell="A65" workbookViewId="0">
      <selection activeCell="E82" sqref="E82"/>
    </sheetView>
  </sheetViews>
  <sheetFormatPr defaultRowHeight="12.75" x14ac:dyDescent="0.2"/>
  <cols>
    <col min="1" max="1" width="5.28515625" style="1" customWidth="1"/>
    <col min="2" max="2" width="36.28515625" style="47" customWidth="1"/>
    <col min="3" max="3" width="8.7109375" style="1" customWidth="1"/>
    <col min="4" max="4" width="9" style="1" customWidth="1"/>
    <col min="5" max="5" width="11.85546875" style="1" customWidth="1"/>
    <col min="6" max="6" width="4.42578125" style="1" customWidth="1"/>
    <col min="7" max="7" width="11.42578125" style="1" customWidth="1"/>
    <col min="8" max="8" width="10.42578125" style="1" customWidth="1"/>
    <col min="9" max="9" width="10.7109375" style="1" customWidth="1"/>
    <col min="12" max="12" width="9.5703125" bestFit="1" customWidth="1"/>
  </cols>
  <sheetData>
    <row r="1" spans="1:12" ht="14.25" customHeight="1" x14ac:dyDescent="0.2">
      <c r="B1" s="47" t="s">
        <v>185</v>
      </c>
      <c r="D1" s="117" t="s">
        <v>53</v>
      </c>
      <c r="E1" s="117"/>
      <c r="F1" s="117"/>
      <c r="G1" s="117"/>
      <c r="H1" s="117"/>
      <c r="I1" s="117"/>
    </row>
    <row r="2" spans="1:12" ht="16.5" customHeight="1" x14ac:dyDescent="0.2">
      <c r="D2" s="117" t="s">
        <v>201</v>
      </c>
      <c r="E2" s="117"/>
      <c r="F2" s="117"/>
      <c r="G2" s="117"/>
      <c r="H2" s="117"/>
      <c r="I2" s="117"/>
    </row>
    <row r="3" spans="1:12" ht="11.25" customHeight="1" x14ac:dyDescent="0.2">
      <c r="D3" s="117" t="s">
        <v>202</v>
      </c>
      <c r="E3" s="117"/>
      <c r="F3" s="117"/>
      <c r="G3" s="117"/>
      <c r="H3" s="117"/>
      <c r="I3" s="117"/>
    </row>
    <row r="4" spans="1:12" x14ac:dyDescent="0.2">
      <c r="D4" s="16"/>
      <c r="E4" s="16"/>
      <c r="F4" s="16"/>
      <c r="G4" s="16"/>
      <c r="H4" s="16"/>
      <c r="I4" s="16"/>
    </row>
    <row r="5" spans="1:12" ht="15.75" x14ac:dyDescent="0.25">
      <c r="A5" s="159" t="s">
        <v>190</v>
      </c>
      <c r="B5" s="159"/>
      <c r="C5" s="159"/>
      <c r="D5" s="159"/>
      <c r="E5" s="159"/>
      <c r="F5" s="159"/>
      <c r="G5" s="159"/>
      <c r="H5" s="159"/>
      <c r="I5" s="159"/>
    </row>
    <row r="7" spans="1:12" ht="45.75" customHeight="1" x14ac:dyDescent="0.2">
      <c r="A7" s="41" t="s">
        <v>2</v>
      </c>
      <c r="B7" s="41" t="s">
        <v>54</v>
      </c>
      <c r="C7" s="41" t="s">
        <v>19</v>
      </c>
      <c r="D7" s="41" t="s">
        <v>55</v>
      </c>
      <c r="E7" s="41" t="s">
        <v>20</v>
      </c>
      <c r="F7" s="41" t="s">
        <v>1</v>
      </c>
      <c r="G7" s="41" t="s">
        <v>182</v>
      </c>
      <c r="H7" s="41" t="s">
        <v>186</v>
      </c>
      <c r="I7" s="41" t="s">
        <v>191</v>
      </c>
    </row>
    <row r="8" spans="1:12" x14ac:dyDescent="0.2">
      <c r="A8" s="42"/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</row>
    <row r="9" spans="1:12" ht="14.25" x14ac:dyDescent="0.2">
      <c r="A9" s="7">
        <v>1</v>
      </c>
      <c r="B9" s="57" t="s">
        <v>98</v>
      </c>
      <c r="C9" s="55">
        <v>805</v>
      </c>
      <c r="D9" s="56"/>
      <c r="E9" s="56"/>
      <c r="F9" s="56"/>
      <c r="G9" s="58">
        <f>G10+G59+G65+G97+G79+G88+G104</f>
        <v>16366.720000000001</v>
      </c>
      <c r="H9" s="58">
        <f>H10+H59+H65+H97+H79+H110</f>
        <v>16410.13</v>
      </c>
      <c r="I9" s="58">
        <f>I10+I59+I65+I79+I97+I110</f>
        <v>16588.57</v>
      </c>
      <c r="J9" s="39"/>
      <c r="K9" s="39"/>
      <c r="L9" s="39"/>
    </row>
    <row r="10" spans="1:12" x14ac:dyDescent="0.2">
      <c r="A10" s="7">
        <v>2</v>
      </c>
      <c r="B10" s="41" t="s">
        <v>50</v>
      </c>
      <c r="C10" s="7">
        <v>805</v>
      </c>
      <c r="D10" s="43" t="s">
        <v>56</v>
      </c>
      <c r="E10" s="43"/>
      <c r="F10" s="43"/>
      <c r="G10" s="59">
        <f>G12+G17+G43+G46+G51+G38</f>
        <v>8282.39</v>
      </c>
      <c r="H10" s="59">
        <f>H12+H17+H46+H51</f>
        <v>10302.640000000001</v>
      </c>
      <c r="I10" s="59">
        <f>I12+I17+I46+I51</f>
        <v>9809.9500000000007</v>
      </c>
    </row>
    <row r="11" spans="1:12" ht="51" x14ac:dyDescent="0.2">
      <c r="A11" s="7">
        <v>3</v>
      </c>
      <c r="B11" s="66" t="s">
        <v>82</v>
      </c>
      <c r="C11" s="7">
        <v>805</v>
      </c>
      <c r="D11" s="43" t="s">
        <v>57</v>
      </c>
      <c r="E11" s="43"/>
      <c r="F11" s="43"/>
      <c r="G11" s="59">
        <f>G12</f>
        <v>1313.2</v>
      </c>
      <c r="H11" s="59">
        <f>H12</f>
        <v>1813.2</v>
      </c>
      <c r="I11" s="59">
        <f>I12</f>
        <v>1813.2</v>
      </c>
    </row>
    <row r="12" spans="1:12" ht="51" x14ac:dyDescent="0.2">
      <c r="A12" s="7">
        <v>4</v>
      </c>
      <c r="B12" s="54" t="s">
        <v>120</v>
      </c>
      <c r="C12" s="7">
        <v>805</v>
      </c>
      <c r="D12" s="43" t="s">
        <v>57</v>
      </c>
      <c r="E12" s="43" t="s">
        <v>87</v>
      </c>
      <c r="F12" s="43"/>
      <c r="G12" s="58">
        <f>G13</f>
        <v>1313.2</v>
      </c>
      <c r="H12" s="58">
        <f>H13</f>
        <v>1813.2</v>
      </c>
      <c r="I12" s="58">
        <f>I14</f>
        <v>1813.2</v>
      </c>
      <c r="K12" s="39"/>
    </row>
    <row r="13" spans="1:12" ht="25.5" x14ac:dyDescent="0.2">
      <c r="A13" s="7">
        <v>5</v>
      </c>
      <c r="B13" s="51" t="s">
        <v>42</v>
      </c>
      <c r="C13" s="7">
        <v>805</v>
      </c>
      <c r="D13" s="43" t="s">
        <v>57</v>
      </c>
      <c r="E13" s="43" t="s">
        <v>110</v>
      </c>
      <c r="F13" s="43"/>
      <c r="G13" s="59">
        <f>G15</f>
        <v>1313.2</v>
      </c>
      <c r="H13" s="59">
        <f>H14</f>
        <v>1813.2</v>
      </c>
      <c r="I13" s="59">
        <f>I14</f>
        <v>1813.2</v>
      </c>
      <c r="K13" s="39"/>
    </row>
    <row r="14" spans="1:12" ht="50.25" customHeight="1" x14ac:dyDescent="0.2">
      <c r="A14" s="7">
        <v>6</v>
      </c>
      <c r="B14" s="50" t="s">
        <v>84</v>
      </c>
      <c r="C14" s="44" t="s">
        <v>97</v>
      </c>
      <c r="D14" s="45" t="s">
        <v>57</v>
      </c>
      <c r="E14" s="45" t="s">
        <v>99</v>
      </c>
      <c r="F14" s="45"/>
      <c r="G14" s="59">
        <f>G16</f>
        <v>1313.2</v>
      </c>
      <c r="H14" s="59">
        <f>H16</f>
        <v>1813.2</v>
      </c>
      <c r="I14" s="59">
        <f>I16</f>
        <v>1813.2</v>
      </c>
    </row>
    <row r="15" spans="1:12" ht="50.25" customHeight="1" x14ac:dyDescent="0.2">
      <c r="A15" s="7">
        <v>7</v>
      </c>
      <c r="B15" s="66" t="s">
        <v>81</v>
      </c>
      <c r="C15" s="44" t="s">
        <v>97</v>
      </c>
      <c r="D15" s="45" t="s">
        <v>57</v>
      </c>
      <c r="E15" s="45" t="s">
        <v>99</v>
      </c>
      <c r="F15" s="45" t="s">
        <v>89</v>
      </c>
      <c r="G15" s="59">
        <f>G16</f>
        <v>1313.2</v>
      </c>
      <c r="H15" s="59">
        <f>H16</f>
        <v>1813.2</v>
      </c>
      <c r="I15" s="59">
        <f>I16</f>
        <v>1813.2</v>
      </c>
    </row>
    <row r="16" spans="1:12" ht="38.25" x14ac:dyDescent="0.2">
      <c r="A16" s="7">
        <v>8</v>
      </c>
      <c r="B16" s="41" t="s">
        <v>58</v>
      </c>
      <c r="C16" s="7">
        <v>805</v>
      </c>
      <c r="D16" s="43" t="s">
        <v>57</v>
      </c>
      <c r="E16" s="43" t="s">
        <v>99</v>
      </c>
      <c r="F16" s="43" t="s">
        <v>46</v>
      </c>
      <c r="G16" s="59">
        <v>1313.2</v>
      </c>
      <c r="H16" s="59">
        <v>1813.2</v>
      </c>
      <c r="I16" s="59">
        <v>1813.2</v>
      </c>
    </row>
    <row r="17" spans="1:13" ht="63.75" x14ac:dyDescent="0.2">
      <c r="A17" s="7">
        <v>9</v>
      </c>
      <c r="B17" s="54" t="s">
        <v>60</v>
      </c>
      <c r="C17" s="55">
        <v>805</v>
      </c>
      <c r="D17" s="56" t="s">
        <v>59</v>
      </c>
      <c r="E17" s="43"/>
      <c r="F17" s="43"/>
      <c r="G17" s="58">
        <f>G18</f>
        <v>6610.5</v>
      </c>
      <c r="H17" s="58">
        <f>H20</f>
        <v>8476.51</v>
      </c>
      <c r="I17" s="58">
        <f>I20</f>
        <v>7983.82</v>
      </c>
    </row>
    <row r="18" spans="1:13" ht="51" x14ac:dyDescent="0.2">
      <c r="A18" s="7">
        <v>10</v>
      </c>
      <c r="B18" s="51" t="s">
        <v>192</v>
      </c>
      <c r="C18" s="7">
        <v>805</v>
      </c>
      <c r="D18" s="43" t="s">
        <v>59</v>
      </c>
      <c r="E18" s="43" t="s">
        <v>87</v>
      </c>
      <c r="F18" s="43"/>
      <c r="G18" s="58">
        <f>G19</f>
        <v>6610.5</v>
      </c>
      <c r="H18" s="58">
        <f>H19</f>
        <v>8476.51</v>
      </c>
      <c r="I18" s="58">
        <f>I19</f>
        <v>7983.82</v>
      </c>
    </row>
    <row r="19" spans="1:13" ht="33" customHeight="1" x14ac:dyDescent="0.2">
      <c r="A19" s="7">
        <v>11</v>
      </c>
      <c r="B19" s="51" t="s">
        <v>42</v>
      </c>
      <c r="C19" s="7">
        <v>805</v>
      </c>
      <c r="D19" s="43" t="s">
        <v>59</v>
      </c>
      <c r="E19" s="43" t="s">
        <v>110</v>
      </c>
      <c r="F19" s="43"/>
      <c r="G19" s="59">
        <f>G20+G27+G30</f>
        <v>6610.5</v>
      </c>
      <c r="H19" s="59">
        <f>H20</f>
        <v>8476.51</v>
      </c>
      <c r="I19" s="59">
        <f>I20</f>
        <v>7983.82</v>
      </c>
    </row>
    <row r="20" spans="1:13" ht="62.25" customHeight="1" x14ac:dyDescent="0.2">
      <c r="A20" s="7">
        <v>12</v>
      </c>
      <c r="B20" s="66" t="s">
        <v>84</v>
      </c>
      <c r="C20" s="7">
        <v>805</v>
      </c>
      <c r="D20" s="43" t="s">
        <v>59</v>
      </c>
      <c r="E20" s="43" t="s">
        <v>99</v>
      </c>
      <c r="F20" s="43"/>
      <c r="G20" s="59">
        <f>G21+G23+G25</f>
        <v>6610.5</v>
      </c>
      <c r="H20" s="59">
        <f>H21+H23+H25</f>
        <v>8476.51</v>
      </c>
      <c r="I20" s="59">
        <f>I21+I23+I25</f>
        <v>7983.82</v>
      </c>
    </row>
    <row r="21" spans="1:13" ht="62.25" customHeight="1" x14ac:dyDescent="0.2">
      <c r="A21" s="7">
        <v>13</v>
      </c>
      <c r="B21" s="66" t="s">
        <v>81</v>
      </c>
      <c r="C21" s="7">
        <v>805</v>
      </c>
      <c r="D21" s="43" t="s">
        <v>59</v>
      </c>
      <c r="E21" s="43" t="s">
        <v>99</v>
      </c>
      <c r="F21" s="43" t="s">
        <v>89</v>
      </c>
      <c r="G21" s="59">
        <f>G22</f>
        <v>4518.12</v>
      </c>
      <c r="H21" s="59">
        <f>H22</f>
        <v>5199.74</v>
      </c>
      <c r="I21" s="59">
        <f>I22</f>
        <v>5018.12</v>
      </c>
    </row>
    <row r="22" spans="1:13" ht="38.25" x14ac:dyDescent="0.2">
      <c r="A22" s="7">
        <v>14</v>
      </c>
      <c r="B22" s="69" t="s">
        <v>58</v>
      </c>
      <c r="C22" s="7">
        <v>805</v>
      </c>
      <c r="D22" s="43" t="s">
        <v>59</v>
      </c>
      <c r="E22" s="43" t="s">
        <v>99</v>
      </c>
      <c r="F22" s="43" t="s">
        <v>46</v>
      </c>
      <c r="G22" s="59">
        <v>4518.12</v>
      </c>
      <c r="H22" s="59">
        <v>5199.74</v>
      </c>
      <c r="I22" s="59">
        <v>5018.12</v>
      </c>
      <c r="K22" s="39"/>
      <c r="L22" s="39"/>
      <c r="M22" s="114"/>
    </row>
    <row r="23" spans="1:13" ht="33" customHeight="1" x14ac:dyDescent="0.2">
      <c r="A23" s="7">
        <v>15</v>
      </c>
      <c r="B23" s="66" t="s">
        <v>61</v>
      </c>
      <c r="C23" s="7">
        <v>805</v>
      </c>
      <c r="D23" s="43" t="s">
        <v>59</v>
      </c>
      <c r="E23" s="43" t="s">
        <v>99</v>
      </c>
      <c r="F23" s="43" t="s">
        <v>91</v>
      </c>
      <c r="G23" s="115">
        <f>G24</f>
        <v>2092.38</v>
      </c>
      <c r="H23" s="59">
        <f>H24</f>
        <v>3276.77</v>
      </c>
      <c r="I23" s="59">
        <f>I24</f>
        <v>2965.7</v>
      </c>
      <c r="K23" s="39"/>
      <c r="L23" s="39"/>
    </row>
    <row r="24" spans="1:13" ht="42" customHeight="1" x14ac:dyDescent="0.2">
      <c r="A24" s="7">
        <v>16</v>
      </c>
      <c r="B24" s="66" t="s">
        <v>48</v>
      </c>
      <c r="C24" s="7">
        <v>805</v>
      </c>
      <c r="D24" s="43" t="s">
        <v>59</v>
      </c>
      <c r="E24" s="43" t="s">
        <v>99</v>
      </c>
      <c r="F24" s="43" t="s">
        <v>44</v>
      </c>
      <c r="G24" s="59">
        <v>2092.38</v>
      </c>
      <c r="H24" s="59">
        <v>3276.77</v>
      </c>
      <c r="I24" s="59">
        <v>2965.7</v>
      </c>
      <c r="K24" s="39"/>
      <c r="L24" s="39"/>
      <c r="M24" s="39"/>
    </row>
    <row r="25" spans="1:13" ht="30" customHeight="1" x14ac:dyDescent="0.2">
      <c r="A25" s="7">
        <v>17</v>
      </c>
      <c r="B25" s="66" t="s">
        <v>83</v>
      </c>
      <c r="C25" s="7">
        <v>805</v>
      </c>
      <c r="D25" s="43" t="s">
        <v>59</v>
      </c>
      <c r="E25" s="43" t="s">
        <v>99</v>
      </c>
      <c r="F25" s="43" t="s">
        <v>121</v>
      </c>
      <c r="G25" s="59"/>
      <c r="H25" s="59">
        <f>H26</f>
        <v>0</v>
      </c>
      <c r="I25" s="59">
        <f>I26</f>
        <v>0</v>
      </c>
      <c r="K25" s="39"/>
      <c r="L25" s="39"/>
      <c r="M25" s="39"/>
    </row>
    <row r="26" spans="1:13" ht="25.5" x14ac:dyDescent="0.2">
      <c r="A26" s="7">
        <v>18</v>
      </c>
      <c r="B26" s="69" t="s">
        <v>62</v>
      </c>
      <c r="C26" s="7">
        <v>805</v>
      </c>
      <c r="D26" s="43" t="s">
        <v>59</v>
      </c>
      <c r="E26" s="43" t="s">
        <v>99</v>
      </c>
      <c r="F26" s="43" t="s">
        <v>90</v>
      </c>
      <c r="G26" s="59"/>
      <c r="H26" s="59"/>
      <c r="I26" s="59"/>
      <c r="L26" s="39"/>
    </row>
    <row r="27" spans="1:13" ht="63.75" hidden="1" x14ac:dyDescent="0.2">
      <c r="A27" s="7">
        <v>21</v>
      </c>
      <c r="B27" s="69" t="s">
        <v>116</v>
      </c>
      <c r="C27" s="7">
        <v>805</v>
      </c>
      <c r="D27" s="43" t="s">
        <v>59</v>
      </c>
      <c r="E27" s="43" t="s">
        <v>115</v>
      </c>
      <c r="F27" s="43"/>
      <c r="G27" s="59">
        <v>0</v>
      </c>
      <c r="H27" s="59">
        <v>0</v>
      </c>
      <c r="I27" s="59">
        <v>0</v>
      </c>
      <c r="L27" s="39"/>
    </row>
    <row r="28" spans="1:13" ht="76.5" hidden="1" x14ac:dyDescent="0.2">
      <c r="A28" s="7">
        <v>22</v>
      </c>
      <c r="B28" s="66" t="s">
        <v>81</v>
      </c>
      <c r="C28" s="7">
        <v>805</v>
      </c>
      <c r="D28" s="43" t="s">
        <v>59</v>
      </c>
      <c r="E28" s="43" t="s">
        <v>115</v>
      </c>
      <c r="F28" s="43" t="s">
        <v>89</v>
      </c>
      <c r="G28" s="59">
        <v>0</v>
      </c>
      <c r="H28" s="59">
        <v>0</v>
      </c>
      <c r="I28" s="59">
        <v>0</v>
      </c>
      <c r="L28" s="39"/>
    </row>
    <row r="29" spans="1:13" ht="38.25" hidden="1" x14ac:dyDescent="0.2">
      <c r="A29" s="7">
        <v>23</v>
      </c>
      <c r="B29" s="69" t="s">
        <v>58</v>
      </c>
      <c r="C29" s="7">
        <v>805</v>
      </c>
      <c r="D29" s="43" t="s">
        <v>59</v>
      </c>
      <c r="E29" s="43" t="s">
        <v>115</v>
      </c>
      <c r="F29" s="43" t="s">
        <v>46</v>
      </c>
      <c r="G29" s="59">
        <v>0</v>
      </c>
      <c r="H29" s="59">
        <v>0</v>
      </c>
      <c r="I29" s="59">
        <v>0</v>
      </c>
      <c r="L29" s="39"/>
    </row>
    <row r="30" spans="1:13" ht="51" hidden="1" x14ac:dyDescent="0.2">
      <c r="A30" s="7">
        <v>24</v>
      </c>
      <c r="B30" s="69" t="s">
        <v>109</v>
      </c>
      <c r="C30" s="7">
        <v>805</v>
      </c>
      <c r="D30" s="43" t="s">
        <v>59</v>
      </c>
      <c r="E30" s="43" t="s">
        <v>108</v>
      </c>
      <c r="F30" s="43"/>
      <c r="G30" s="59">
        <v>0</v>
      </c>
      <c r="H30" s="59">
        <v>0</v>
      </c>
      <c r="I30" s="59">
        <v>0</v>
      </c>
      <c r="L30" s="39"/>
    </row>
    <row r="31" spans="1:13" ht="76.5" hidden="1" x14ac:dyDescent="0.2">
      <c r="A31" s="7">
        <v>25</v>
      </c>
      <c r="B31" s="66" t="s">
        <v>81</v>
      </c>
      <c r="C31" s="7">
        <v>805</v>
      </c>
      <c r="D31" s="43" t="s">
        <v>59</v>
      </c>
      <c r="E31" s="43" t="s">
        <v>108</v>
      </c>
      <c r="F31" s="43" t="s">
        <v>89</v>
      </c>
      <c r="G31" s="59">
        <v>0</v>
      </c>
      <c r="H31" s="59">
        <v>0</v>
      </c>
      <c r="I31" s="59">
        <v>0</v>
      </c>
      <c r="L31" s="39"/>
    </row>
    <row r="32" spans="1:13" ht="38.25" hidden="1" x14ac:dyDescent="0.2">
      <c r="A32" s="7">
        <v>26</v>
      </c>
      <c r="B32" s="69" t="s">
        <v>58</v>
      </c>
      <c r="C32" s="7">
        <v>805</v>
      </c>
      <c r="D32" s="43" t="s">
        <v>59</v>
      </c>
      <c r="E32" s="43" t="s">
        <v>108</v>
      </c>
      <c r="F32" s="43" t="s">
        <v>46</v>
      </c>
      <c r="G32" s="59">
        <v>0</v>
      </c>
      <c r="H32" s="59">
        <v>0</v>
      </c>
      <c r="I32" s="59">
        <v>0</v>
      </c>
      <c r="L32" s="39"/>
    </row>
    <row r="33" spans="1:9" ht="26.25" hidden="1" customHeight="1" x14ac:dyDescent="0.2">
      <c r="A33" s="7">
        <v>27</v>
      </c>
      <c r="B33" s="51" t="s">
        <v>122</v>
      </c>
      <c r="C33" s="55">
        <v>805</v>
      </c>
      <c r="D33" s="56" t="s">
        <v>103</v>
      </c>
      <c r="E33" s="43"/>
      <c r="F33" s="43"/>
      <c r="G33" s="58">
        <f>G34</f>
        <v>0</v>
      </c>
      <c r="H33" s="59">
        <v>0</v>
      </c>
      <c r="I33" s="59">
        <v>0</v>
      </c>
    </row>
    <row r="34" spans="1:9" ht="30" hidden="1" customHeight="1" x14ac:dyDescent="0.2">
      <c r="A34" s="7">
        <v>28</v>
      </c>
      <c r="B34" s="51" t="s">
        <v>123</v>
      </c>
      <c r="C34" s="7">
        <v>805</v>
      </c>
      <c r="D34" s="43" t="s">
        <v>103</v>
      </c>
      <c r="E34" s="43" t="s">
        <v>111</v>
      </c>
      <c r="F34" s="43"/>
      <c r="G34" s="59">
        <v>0</v>
      </c>
      <c r="H34" s="59">
        <v>0</v>
      </c>
      <c r="I34" s="59">
        <v>0</v>
      </c>
    </row>
    <row r="35" spans="1:9" ht="24" hidden="1" customHeight="1" x14ac:dyDescent="0.2">
      <c r="A35" s="7">
        <v>29</v>
      </c>
      <c r="B35" s="66" t="s">
        <v>135</v>
      </c>
      <c r="C35" s="7">
        <v>805</v>
      </c>
      <c r="D35" s="43" t="s">
        <v>103</v>
      </c>
      <c r="E35" s="43" t="s">
        <v>104</v>
      </c>
      <c r="F35" s="43"/>
      <c r="G35" s="59">
        <v>0</v>
      </c>
      <c r="H35" s="59">
        <v>0</v>
      </c>
      <c r="I35" s="59">
        <v>0</v>
      </c>
    </row>
    <row r="36" spans="1:9" ht="18.75" hidden="1" customHeight="1" x14ac:dyDescent="0.2">
      <c r="A36" s="7">
        <v>30</v>
      </c>
      <c r="B36" s="63" t="s">
        <v>83</v>
      </c>
      <c r="C36" s="7">
        <v>805</v>
      </c>
      <c r="D36" s="43" t="s">
        <v>103</v>
      </c>
      <c r="E36" s="43" t="s">
        <v>104</v>
      </c>
      <c r="F36" s="43" t="s">
        <v>121</v>
      </c>
      <c r="G36" s="59">
        <v>0</v>
      </c>
      <c r="H36" s="59">
        <v>0</v>
      </c>
      <c r="I36" s="59">
        <v>0</v>
      </c>
    </row>
    <row r="37" spans="1:9" ht="24.75" hidden="1" customHeight="1" x14ac:dyDescent="0.2">
      <c r="A37" s="7">
        <v>31</v>
      </c>
      <c r="B37" s="67" t="s">
        <v>139</v>
      </c>
      <c r="C37" s="7">
        <v>805</v>
      </c>
      <c r="D37" s="43" t="s">
        <v>103</v>
      </c>
      <c r="E37" s="43" t="s">
        <v>104</v>
      </c>
      <c r="F37" s="43" t="s">
        <v>124</v>
      </c>
      <c r="G37" s="59">
        <v>0</v>
      </c>
      <c r="H37" s="59">
        <v>0</v>
      </c>
      <c r="I37" s="59">
        <v>0</v>
      </c>
    </row>
    <row r="38" spans="1:9" ht="24.75" customHeight="1" x14ac:dyDescent="0.2">
      <c r="A38" s="7">
        <v>19</v>
      </c>
      <c r="B38" s="51" t="s">
        <v>122</v>
      </c>
      <c r="C38" s="55">
        <v>805</v>
      </c>
      <c r="D38" s="56" t="s">
        <v>103</v>
      </c>
      <c r="E38" s="43"/>
      <c r="F38" s="43"/>
      <c r="G38" s="58">
        <f>G39</f>
        <v>200</v>
      </c>
      <c r="H38" s="59">
        <v>0</v>
      </c>
      <c r="I38" s="59">
        <v>0</v>
      </c>
    </row>
    <row r="39" spans="1:9" ht="24.75" customHeight="1" x14ac:dyDescent="0.2">
      <c r="A39" s="7">
        <v>20</v>
      </c>
      <c r="B39" s="69" t="s">
        <v>123</v>
      </c>
      <c r="C39" s="7">
        <v>805</v>
      </c>
      <c r="D39" s="43" t="s">
        <v>103</v>
      </c>
      <c r="E39" s="43" t="s">
        <v>111</v>
      </c>
      <c r="F39" s="43"/>
      <c r="G39" s="59">
        <f>G40</f>
        <v>200</v>
      </c>
      <c r="H39" s="59">
        <v>0</v>
      </c>
      <c r="I39" s="59">
        <v>0</v>
      </c>
    </row>
    <row r="40" spans="1:9" ht="24.75" customHeight="1" x14ac:dyDescent="0.2">
      <c r="A40" s="7">
        <v>21</v>
      </c>
      <c r="B40" s="69" t="s">
        <v>135</v>
      </c>
      <c r="C40" s="7">
        <v>805</v>
      </c>
      <c r="D40" s="43" t="s">
        <v>103</v>
      </c>
      <c r="E40" s="43" t="s">
        <v>104</v>
      </c>
      <c r="F40" s="43"/>
      <c r="G40" s="59">
        <f>G41</f>
        <v>200</v>
      </c>
      <c r="H40" s="59">
        <v>0</v>
      </c>
      <c r="I40" s="59">
        <v>0</v>
      </c>
    </row>
    <row r="41" spans="1:9" ht="24.75" customHeight="1" x14ac:dyDescent="0.2">
      <c r="A41" s="7">
        <v>22</v>
      </c>
      <c r="B41" s="69" t="s">
        <v>83</v>
      </c>
      <c r="C41" s="7">
        <v>805</v>
      </c>
      <c r="D41" s="43" t="s">
        <v>103</v>
      </c>
      <c r="E41" s="43" t="s">
        <v>104</v>
      </c>
      <c r="F41" s="43" t="s">
        <v>121</v>
      </c>
      <c r="G41" s="59">
        <f>G42</f>
        <v>200</v>
      </c>
      <c r="H41" s="59">
        <v>0</v>
      </c>
      <c r="I41" s="59">
        <v>0</v>
      </c>
    </row>
    <row r="42" spans="1:9" ht="24.75" customHeight="1" x14ac:dyDescent="0.2">
      <c r="A42" s="7">
        <v>23</v>
      </c>
      <c r="B42" s="69" t="s">
        <v>139</v>
      </c>
      <c r="C42" s="7">
        <v>805</v>
      </c>
      <c r="D42" s="43" t="s">
        <v>103</v>
      </c>
      <c r="E42" s="43" t="s">
        <v>104</v>
      </c>
      <c r="F42" s="43" t="s">
        <v>124</v>
      </c>
      <c r="G42" s="59">
        <v>200</v>
      </c>
      <c r="H42" s="59">
        <v>0</v>
      </c>
      <c r="I42" s="59">
        <v>0</v>
      </c>
    </row>
    <row r="43" spans="1:9" ht="130.5" customHeight="1" x14ac:dyDescent="0.2">
      <c r="A43" s="7">
        <v>24</v>
      </c>
      <c r="B43" s="110" t="s">
        <v>178</v>
      </c>
      <c r="C43" s="7">
        <v>805</v>
      </c>
      <c r="D43" s="111" t="s">
        <v>64</v>
      </c>
      <c r="E43" s="43" t="s">
        <v>179</v>
      </c>
      <c r="F43" s="43"/>
      <c r="G43" s="58">
        <v>0</v>
      </c>
      <c r="H43" s="58">
        <v>0</v>
      </c>
      <c r="I43" s="58">
        <v>0</v>
      </c>
    </row>
    <row r="44" spans="1:9" ht="24.75" customHeight="1" x14ac:dyDescent="0.2">
      <c r="A44" s="7">
        <v>25</v>
      </c>
      <c r="B44" s="66" t="s">
        <v>61</v>
      </c>
      <c r="C44" s="7">
        <v>805</v>
      </c>
      <c r="D44" s="43" t="s">
        <v>64</v>
      </c>
      <c r="E44" s="43" t="s">
        <v>179</v>
      </c>
      <c r="F44" s="43" t="s">
        <v>91</v>
      </c>
      <c r="G44" s="59">
        <v>0</v>
      </c>
      <c r="H44" s="59">
        <v>0</v>
      </c>
      <c r="I44" s="59">
        <v>0</v>
      </c>
    </row>
    <row r="45" spans="1:9" ht="24.75" customHeight="1" x14ac:dyDescent="0.2">
      <c r="A45" s="7">
        <v>26</v>
      </c>
      <c r="B45" s="66" t="s">
        <v>48</v>
      </c>
      <c r="C45" s="7">
        <v>805</v>
      </c>
      <c r="D45" s="43" t="s">
        <v>64</v>
      </c>
      <c r="E45" s="43" t="s">
        <v>179</v>
      </c>
      <c r="F45" s="43" t="s">
        <v>44</v>
      </c>
      <c r="G45" s="59">
        <v>0</v>
      </c>
      <c r="H45" s="59">
        <v>0</v>
      </c>
      <c r="I45" s="59">
        <v>0</v>
      </c>
    </row>
    <row r="46" spans="1:9" x14ac:dyDescent="0.2">
      <c r="A46" s="7">
        <v>27</v>
      </c>
      <c r="B46" s="54" t="s">
        <v>136</v>
      </c>
      <c r="C46" s="55">
        <v>805</v>
      </c>
      <c r="D46" s="56" t="s">
        <v>63</v>
      </c>
      <c r="E46" s="56"/>
      <c r="F46" s="56"/>
      <c r="G46" s="58">
        <v>10</v>
      </c>
      <c r="H46" s="58">
        <v>10</v>
      </c>
      <c r="I46" s="58">
        <v>10</v>
      </c>
    </row>
    <row r="47" spans="1:9" ht="25.5" x14ac:dyDescent="0.2">
      <c r="A47" s="7">
        <v>28</v>
      </c>
      <c r="B47" s="51" t="s">
        <v>123</v>
      </c>
      <c r="C47" s="7">
        <v>805</v>
      </c>
      <c r="D47" s="43" t="s">
        <v>63</v>
      </c>
      <c r="E47" s="43" t="s">
        <v>111</v>
      </c>
      <c r="F47" s="43"/>
      <c r="G47" s="59">
        <v>10</v>
      </c>
      <c r="H47" s="59">
        <v>10</v>
      </c>
      <c r="I47" s="59">
        <v>10</v>
      </c>
    </row>
    <row r="48" spans="1:9" x14ac:dyDescent="0.2">
      <c r="A48" s="7">
        <v>29</v>
      </c>
      <c r="B48" s="87" t="s">
        <v>137</v>
      </c>
      <c r="C48" s="7">
        <v>805</v>
      </c>
      <c r="D48" s="43" t="s">
        <v>63</v>
      </c>
      <c r="E48" s="43" t="s">
        <v>102</v>
      </c>
      <c r="F48" s="43"/>
      <c r="G48" s="59">
        <v>10</v>
      </c>
      <c r="H48" s="59">
        <v>10</v>
      </c>
      <c r="I48" s="59">
        <v>10</v>
      </c>
    </row>
    <row r="49" spans="1:9" x14ac:dyDescent="0.2">
      <c r="A49" s="7">
        <v>30</v>
      </c>
      <c r="B49" s="64" t="s">
        <v>83</v>
      </c>
      <c r="C49" s="7">
        <v>805</v>
      </c>
      <c r="D49" s="43" t="s">
        <v>63</v>
      </c>
      <c r="E49" s="43" t="s">
        <v>102</v>
      </c>
      <c r="F49" s="43" t="s">
        <v>121</v>
      </c>
      <c r="G49" s="59">
        <v>10</v>
      </c>
      <c r="H49" s="59">
        <v>10</v>
      </c>
      <c r="I49" s="59">
        <v>10</v>
      </c>
    </row>
    <row r="50" spans="1:9" ht="14.25" customHeight="1" x14ac:dyDescent="0.2">
      <c r="A50" s="7">
        <v>31</v>
      </c>
      <c r="B50" s="69" t="s">
        <v>65</v>
      </c>
      <c r="C50" s="7">
        <v>805</v>
      </c>
      <c r="D50" s="43" t="s">
        <v>63</v>
      </c>
      <c r="E50" s="43" t="s">
        <v>102</v>
      </c>
      <c r="F50" s="43" t="s">
        <v>45</v>
      </c>
      <c r="G50" s="59">
        <v>10</v>
      </c>
      <c r="H50" s="59">
        <v>10</v>
      </c>
      <c r="I50" s="59">
        <v>10</v>
      </c>
    </row>
    <row r="51" spans="1:9" ht="26.25" customHeight="1" x14ac:dyDescent="0.2">
      <c r="A51" s="7">
        <v>32</v>
      </c>
      <c r="B51" s="51" t="s">
        <v>127</v>
      </c>
      <c r="C51" s="55">
        <v>805</v>
      </c>
      <c r="D51" s="56" t="s">
        <v>64</v>
      </c>
      <c r="E51" s="43"/>
      <c r="F51" s="43"/>
      <c r="G51" s="58">
        <f>G52</f>
        <v>148.69</v>
      </c>
      <c r="H51" s="58">
        <f>H52</f>
        <v>2.93</v>
      </c>
      <c r="I51" s="58">
        <f>I52</f>
        <v>2.93</v>
      </c>
    </row>
    <row r="52" spans="1:9" ht="25.5" x14ac:dyDescent="0.2">
      <c r="A52" s="7">
        <v>33</v>
      </c>
      <c r="B52" s="51" t="s">
        <v>126</v>
      </c>
      <c r="C52" s="7">
        <v>805</v>
      </c>
      <c r="D52" s="43" t="s">
        <v>64</v>
      </c>
      <c r="E52" s="43" t="s">
        <v>111</v>
      </c>
      <c r="F52" s="43"/>
      <c r="G52" s="59">
        <f>G53+G56</f>
        <v>148.69</v>
      </c>
      <c r="H52" s="59">
        <f>H53+H56</f>
        <v>2.93</v>
      </c>
      <c r="I52" s="59">
        <f>I53+I56</f>
        <v>2.93</v>
      </c>
    </row>
    <row r="53" spans="1:9" ht="126.75" customHeight="1" x14ac:dyDescent="0.2">
      <c r="A53" s="7">
        <v>34</v>
      </c>
      <c r="B53" s="66" t="s">
        <v>138</v>
      </c>
      <c r="C53" s="7">
        <v>805</v>
      </c>
      <c r="D53" s="43" t="s">
        <v>64</v>
      </c>
      <c r="E53" s="43" t="s">
        <v>117</v>
      </c>
      <c r="F53" s="43"/>
      <c r="G53" s="59">
        <v>145.76</v>
      </c>
      <c r="H53" s="59">
        <v>0</v>
      </c>
      <c r="I53" s="59">
        <v>0</v>
      </c>
    </row>
    <row r="54" spans="1:9" ht="18.75" customHeight="1" x14ac:dyDescent="0.2">
      <c r="A54" s="7">
        <v>35</v>
      </c>
      <c r="B54" s="66" t="s">
        <v>118</v>
      </c>
      <c r="C54" s="7">
        <v>805</v>
      </c>
      <c r="D54" s="43" t="s">
        <v>64</v>
      </c>
      <c r="E54" s="43" t="s">
        <v>117</v>
      </c>
      <c r="F54" s="43" t="s">
        <v>119</v>
      </c>
      <c r="G54" s="59">
        <v>145.76</v>
      </c>
      <c r="H54" s="59">
        <v>0</v>
      </c>
      <c r="I54" s="59">
        <v>0</v>
      </c>
    </row>
    <row r="55" spans="1:9" x14ac:dyDescent="0.2">
      <c r="A55" s="7">
        <v>36</v>
      </c>
      <c r="B55" s="66" t="s">
        <v>128</v>
      </c>
      <c r="C55" s="7">
        <v>805</v>
      </c>
      <c r="D55" s="43" t="s">
        <v>64</v>
      </c>
      <c r="E55" s="43" t="s">
        <v>117</v>
      </c>
      <c r="F55" s="43" t="s">
        <v>47</v>
      </c>
      <c r="G55" s="59">
        <v>145.76</v>
      </c>
      <c r="H55" s="59">
        <v>0</v>
      </c>
      <c r="I55" s="59">
        <v>0</v>
      </c>
    </row>
    <row r="56" spans="1:9" ht="63.75" customHeight="1" x14ac:dyDescent="0.2">
      <c r="A56" s="7">
        <v>37</v>
      </c>
      <c r="B56" s="66" t="s">
        <v>129</v>
      </c>
      <c r="C56" s="7">
        <v>805</v>
      </c>
      <c r="D56" s="43" t="s">
        <v>64</v>
      </c>
      <c r="E56" s="43" t="s">
        <v>101</v>
      </c>
      <c r="F56" s="43"/>
      <c r="G56" s="59">
        <f t="shared" ref="G56:I57" si="0">G57</f>
        <v>2.93</v>
      </c>
      <c r="H56" s="59">
        <f t="shared" si="0"/>
        <v>2.93</v>
      </c>
      <c r="I56" s="59">
        <f t="shared" si="0"/>
        <v>2.93</v>
      </c>
    </row>
    <row r="57" spans="1:9" ht="31.5" customHeight="1" x14ac:dyDescent="0.2">
      <c r="A57" s="7">
        <v>38</v>
      </c>
      <c r="B57" s="66" t="s">
        <v>61</v>
      </c>
      <c r="C57" s="7">
        <v>805</v>
      </c>
      <c r="D57" s="43" t="s">
        <v>64</v>
      </c>
      <c r="E57" s="43" t="s">
        <v>101</v>
      </c>
      <c r="F57" s="43" t="s">
        <v>91</v>
      </c>
      <c r="G57" s="59">
        <f t="shared" si="0"/>
        <v>2.93</v>
      </c>
      <c r="H57" s="59">
        <f t="shared" si="0"/>
        <v>2.93</v>
      </c>
      <c r="I57" s="59">
        <f t="shared" si="0"/>
        <v>2.93</v>
      </c>
    </row>
    <row r="58" spans="1:9" ht="39.75" customHeight="1" x14ac:dyDescent="0.2">
      <c r="A58" s="7">
        <v>39</v>
      </c>
      <c r="B58" s="66" t="s">
        <v>48</v>
      </c>
      <c r="C58" s="7">
        <v>805</v>
      </c>
      <c r="D58" s="43" t="s">
        <v>64</v>
      </c>
      <c r="E58" s="43" t="s">
        <v>101</v>
      </c>
      <c r="F58" s="43" t="s">
        <v>44</v>
      </c>
      <c r="G58" s="115">
        <v>2.93</v>
      </c>
      <c r="H58" s="59">
        <v>2.93</v>
      </c>
      <c r="I58" s="59">
        <v>2.93</v>
      </c>
    </row>
    <row r="59" spans="1:9" ht="29.25" customHeight="1" x14ac:dyDescent="0.2">
      <c r="A59" s="7">
        <v>40</v>
      </c>
      <c r="B59" s="54" t="s">
        <v>66</v>
      </c>
      <c r="C59" s="55">
        <v>805</v>
      </c>
      <c r="D59" s="56" t="s">
        <v>70</v>
      </c>
      <c r="E59" s="56"/>
      <c r="F59" s="56"/>
      <c r="G59" s="58">
        <f>G60</f>
        <v>129.04</v>
      </c>
      <c r="H59" s="58">
        <f>H60</f>
        <v>143.62</v>
      </c>
      <c r="I59" s="58">
        <f>I60</f>
        <v>149.69</v>
      </c>
    </row>
    <row r="60" spans="1:9" ht="25.5" x14ac:dyDescent="0.2">
      <c r="A60" s="7">
        <v>41</v>
      </c>
      <c r="B60" s="54" t="s">
        <v>71</v>
      </c>
      <c r="C60" s="7">
        <v>805</v>
      </c>
      <c r="D60" s="43" t="s">
        <v>67</v>
      </c>
      <c r="E60" s="43"/>
      <c r="F60" s="43"/>
      <c r="G60" s="59">
        <f>G62</f>
        <v>129.04</v>
      </c>
      <c r="H60" s="59">
        <f>H62</f>
        <v>143.62</v>
      </c>
      <c r="I60" s="59">
        <f>I62</f>
        <v>149.69</v>
      </c>
    </row>
    <row r="61" spans="1:9" ht="25.5" x14ac:dyDescent="0.2">
      <c r="A61" s="7">
        <v>42</v>
      </c>
      <c r="B61" s="88" t="s">
        <v>126</v>
      </c>
      <c r="C61" s="7">
        <v>805</v>
      </c>
      <c r="D61" s="43" t="s">
        <v>67</v>
      </c>
      <c r="E61" s="43" t="s">
        <v>111</v>
      </c>
      <c r="F61" s="43"/>
      <c r="G61" s="59">
        <f>G62</f>
        <v>129.04</v>
      </c>
      <c r="H61" s="59">
        <f>H62</f>
        <v>143.62</v>
      </c>
      <c r="I61" s="59">
        <f>I62</f>
        <v>149.69</v>
      </c>
    </row>
    <row r="62" spans="1:9" ht="69" customHeight="1" x14ac:dyDescent="0.2">
      <c r="A62" s="7">
        <v>43</v>
      </c>
      <c r="B62" s="68" t="s">
        <v>114</v>
      </c>
      <c r="C62" s="7">
        <v>805</v>
      </c>
      <c r="D62" s="43" t="s">
        <v>67</v>
      </c>
      <c r="E62" s="43" t="s">
        <v>100</v>
      </c>
      <c r="F62" s="43"/>
      <c r="G62" s="59">
        <f t="shared" ref="G62:I63" si="1">G63</f>
        <v>129.04</v>
      </c>
      <c r="H62" s="59">
        <f t="shared" si="1"/>
        <v>143.62</v>
      </c>
      <c r="I62" s="59">
        <f t="shared" si="1"/>
        <v>149.69</v>
      </c>
    </row>
    <row r="63" spans="1:9" ht="73.5" customHeight="1" x14ac:dyDescent="0.2">
      <c r="A63" s="7">
        <v>44</v>
      </c>
      <c r="B63" s="66" t="s">
        <v>81</v>
      </c>
      <c r="C63" s="7">
        <v>805</v>
      </c>
      <c r="D63" s="43" t="s">
        <v>67</v>
      </c>
      <c r="E63" s="43" t="s">
        <v>100</v>
      </c>
      <c r="F63" s="43" t="s">
        <v>89</v>
      </c>
      <c r="G63" s="59">
        <f>G64</f>
        <v>129.04</v>
      </c>
      <c r="H63" s="59">
        <f t="shared" si="1"/>
        <v>143.62</v>
      </c>
      <c r="I63" s="59">
        <f t="shared" si="1"/>
        <v>149.69</v>
      </c>
    </row>
    <row r="64" spans="1:9" ht="38.25" x14ac:dyDescent="0.2">
      <c r="A64" s="7">
        <v>45</v>
      </c>
      <c r="B64" s="69" t="s">
        <v>58</v>
      </c>
      <c r="C64" s="7">
        <v>805</v>
      </c>
      <c r="D64" s="43" t="s">
        <v>67</v>
      </c>
      <c r="E64" s="43" t="s">
        <v>100</v>
      </c>
      <c r="F64" s="43" t="s">
        <v>46</v>
      </c>
      <c r="G64" s="115">
        <v>129.04</v>
      </c>
      <c r="H64" s="59">
        <v>143.62</v>
      </c>
      <c r="I64" s="59">
        <v>149.69</v>
      </c>
    </row>
    <row r="65" spans="1:11" ht="38.25" x14ac:dyDescent="0.2">
      <c r="A65" s="7">
        <v>46</v>
      </c>
      <c r="B65" s="54" t="s">
        <v>73</v>
      </c>
      <c r="C65" s="55">
        <v>805</v>
      </c>
      <c r="D65" s="56" t="s">
        <v>72</v>
      </c>
      <c r="E65" s="56"/>
      <c r="F65" s="56"/>
      <c r="G65" s="58">
        <f>G66</f>
        <v>3306.91</v>
      </c>
      <c r="H65" s="58">
        <f>H66</f>
        <v>3306.91</v>
      </c>
      <c r="I65" s="58">
        <f>I66</f>
        <v>3806.91</v>
      </c>
    </row>
    <row r="66" spans="1:11" ht="14.25" customHeight="1" x14ac:dyDescent="0.2">
      <c r="A66" s="7">
        <v>47</v>
      </c>
      <c r="B66" s="54" t="s">
        <v>35</v>
      </c>
      <c r="C66" s="7">
        <v>805</v>
      </c>
      <c r="D66" s="43" t="s">
        <v>68</v>
      </c>
      <c r="E66" s="43"/>
      <c r="F66" s="43"/>
      <c r="G66" s="59">
        <f>G68+G76</f>
        <v>3306.91</v>
      </c>
      <c r="H66" s="59">
        <f>H68+H76</f>
        <v>3306.91</v>
      </c>
      <c r="I66" s="59">
        <f>I68+I76</f>
        <v>3806.91</v>
      </c>
    </row>
    <row r="67" spans="1:11" ht="42.75" customHeight="1" x14ac:dyDescent="0.2">
      <c r="A67" s="7">
        <v>48</v>
      </c>
      <c r="B67" s="54" t="s">
        <v>120</v>
      </c>
      <c r="C67" s="7">
        <v>805</v>
      </c>
      <c r="D67" s="43" t="s">
        <v>68</v>
      </c>
      <c r="E67" s="43" t="s">
        <v>87</v>
      </c>
      <c r="F67" s="43"/>
      <c r="G67" s="59">
        <f>G68</f>
        <v>3306.91</v>
      </c>
      <c r="H67" s="59">
        <f>H68</f>
        <v>3306.91</v>
      </c>
      <c r="I67" s="59">
        <f>I68</f>
        <v>3806.91</v>
      </c>
    </row>
    <row r="68" spans="1:11" ht="25.5" x14ac:dyDescent="0.2">
      <c r="A68" s="7">
        <v>49</v>
      </c>
      <c r="B68" s="51" t="s">
        <v>42</v>
      </c>
      <c r="C68" s="7">
        <v>805</v>
      </c>
      <c r="D68" s="43" t="s">
        <v>68</v>
      </c>
      <c r="E68" s="43" t="s">
        <v>110</v>
      </c>
      <c r="F68" s="43"/>
      <c r="G68" s="59">
        <v>3306.91</v>
      </c>
      <c r="H68" s="59">
        <f>H71+H73</f>
        <v>3306.91</v>
      </c>
      <c r="I68" s="59">
        <f>I71+I73</f>
        <v>3806.91</v>
      </c>
    </row>
    <row r="69" spans="1:11" ht="38.25" x14ac:dyDescent="0.2">
      <c r="A69" s="7">
        <v>50</v>
      </c>
      <c r="B69" s="69" t="s">
        <v>130</v>
      </c>
      <c r="C69" s="7">
        <v>805</v>
      </c>
      <c r="D69" s="43" t="s">
        <v>68</v>
      </c>
      <c r="E69" s="43" t="s">
        <v>86</v>
      </c>
      <c r="F69" s="43"/>
      <c r="G69" s="59">
        <f>G70+G72</f>
        <v>3306.91</v>
      </c>
      <c r="H69" s="59">
        <f>H70+H72</f>
        <v>3306.91</v>
      </c>
      <c r="I69" s="59">
        <f>I70+I72</f>
        <v>3806.91</v>
      </c>
    </row>
    <row r="70" spans="1:11" ht="76.5" x14ac:dyDescent="0.2">
      <c r="A70" s="7">
        <v>51</v>
      </c>
      <c r="B70" s="66" t="s">
        <v>81</v>
      </c>
      <c r="C70" s="7">
        <v>805</v>
      </c>
      <c r="D70" s="43" t="s">
        <v>68</v>
      </c>
      <c r="E70" s="43" t="s">
        <v>86</v>
      </c>
      <c r="F70" s="43" t="s">
        <v>89</v>
      </c>
      <c r="G70" s="59">
        <f>G71</f>
        <v>3306.91</v>
      </c>
      <c r="H70" s="59">
        <f>H71</f>
        <v>3306.91</v>
      </c>
      <c r="I70" s="59">
        <f>I71</f>
        <v>3806.91</v>
      </c>
    </row>
    <row r="71" spans="1:11" ht="30.75" customHeight="1" x14ac:dyDescent="0.2">
      <c r="A71" s="7">
        <v>52</v>
      </c>
      <c r="B71" s="69" t="s">
        <v>58</v>
      </c>
      <c r="C71" s="7">
        <v>805</v>
      </c>
      <c r="D71" s="43" t="s">
        <v>68</v>
      </c>
      <c r="E71" s="43" t="s">
        <v>86</v>
      </c>
      <c r="F71" s="43" t="s">
        <v>46</v>
      </c>
      <c r="G71" s="59">
        <v>3306.91</v>
      </c>
      <c r="H71" s="59">
        <v>3306.91</v>
      </c>
      <c r="I71" s="59">
        <v>3806.91</v>
      </c>
      <c r="K71" s="39"/>
    </row>
    <row r="72" spans="1:11" ht="25.5" x14ac:dyDescent="0.2">
      <c r="A72" s="7">
        <v>53</v>
      </c>
      <c r="B72" s="66" t="s">
        <v>61</v>
      </c>
      <c r="C72" s="7">
        <v>805</v>
      </c>
      <c r="D72" s="43" t="s">
        <v>68</v>
      </c>
      <c r="E72" s="43" t="s">
        <v>86</v>
      </c>
      <c r="F72" s="43" t="s">
        <v>91</v>
      </c>
      <c r="G72" s="59"/>
      <c r="H72" s="59">
        <f>H73</f>
        <v>0</v>
      </c>
      <c r="I72" s="59"/>
      <c r="K72" s="39"/>
    </row>
    <row r="73" spans="1:11" ht="38.25" x14ac:dyDescent="0.2">
      <c r="A73" s="7">
        <v>54</v>
      </c>
      <c r="B73" s="69" t="s">
        <v>74</v>
      </c>
      <c r="C73" s="7">
        <v>805</v>
      </c>
      <c r="D73" s="43" t="s">
        <v>68</v>
      </c>
      <c r="E73" s="43" t="s">
        <v>86</v>
      </c>
      <c r="F73" s="43" t="s">
        <v>44</v>
      </c>
      <c r="G73" s="59"/>
      <c r="H73" s="59"/>
      <c r="I73" s="59"/>
    </row>
    <row r="74" spans="1:11" ht="76.5" x14ac:dyDescent="0.2">
      <c r="A74" s="7">
        <v>55</v>
      </c>
      <c r="B74" s="64" t="s">
        <v>125</v>
      </c>
      <c r="C74" s="7">
        <v>805</v>
      </c>
      <c r="D74" s="43" t="s">
        <v>68</v>
      </c>
      <c r="E74" s="43" t="s">
        <v>149</v>
      </c>
      <c r="F74" s="43"/>
      <c r="G74" s="59">
        <f>G75</f>
        <v>0</v>
      </c>
      <c r="H74" s="59">
        <f>H76</f>
        <v>0</v>
      </c>
      <c r="I74" s="59">
        <f>I75</f>
        <v>0</v>
      </c>
    </row>
    <row r="75" spans="1:11" ht="25.5" x14ac:dyDescent="0.2">
      <c r="A75" s="7">
        <v>56</v>
      </c>
      <c r="B75" s="65" t="s">
        <v>132</v>
      </c>
      <c r="C75" s="7">
        <v>805</v>
      </c>
      <c r="D75" s="43" t="s">
        <v>68</v>
      </c>
      <c r="E75" s="43" t="s">
        <v>133</v>
      </c>
      <c r="F75" s="43"/>
      <c r="G75" s="59">
        <f>G76</f>
        <v>0</v>
      </c>
      <c r="H75" s="59">
        <f>H76</f>
        <v>0</v>
      </c>
      <c r="I75" s="59">
        <f>I76</f>
        <v>0</v>
      </c>
    </row>
    <row r="76" spans="1:11" ht="131.25" customHeight="1" x14ac:dyDescent="0.2">
      <c r="A76" s="7">
        <v>57</v>
      </c>
      <c r="B76" s="89" t="s">
        <v>134</v>
      </c>
      <c r="C76" s="90">
        <v>805</v>
      </c>
      <c r="D76" s="91" t="s">
        <v>68</v>
      </c>
      <c r="E76" s="91" t="s">
        <v>106</v>
      </c>
      <c r="F76" s="91"/>
      <c r="G76" s="59">
        <f>G77</f>
        <v>0</v>
      </c>
      <c r="H76" s="59">
        <f>H77</f>
        <v>0</v>
      </c>
      <c r="I76" s="59">
        <f>I77</f>
        <v>0</v>
      </c>
    </row>
    <row r="77" spans="1:11" ht="24.75" customHeight="1" x14ac:dyDescent="0.2">
      <c r="A77" s="7">
        <v>58</v>
      </c>
      <c r="B77" s="92" t="s">
        <v>61</v>
      </c>
      <c r="C77" s="90">
        <v>805</v>
      </c>
      <c r="D77" s="91" t="s">
        <v>68</v>
      </c>
      <c r="E77" s="91" t="s">
        <v>106</v>
      </c>
      <c r="F77" s="91" t="s">
        <v>91</v>
      </c>
      <c r="G77" s="59">
        <f>G78</f>
        <v>0</v>
      </c>
      <c r="H77" s="59">
        <f>H78</f>
        <v>0</v>
      </c>
      <c r="I77" s="59">
        <f>I78</f>
        <v>0</v>
      </c>
    </row>
    <row r="78" spans="1:11" ht="38.25" x14ac:dyDescent="0.2">
      <c r="A78" s="7">
        <v>59</v>
      </c>
      <c r="B78" s="92" t="s">
        <v>74</v>
      </c>
      <c r="C78" s="90">
        <v>805</v>
      </c>
      <c r="D78" s="91" t="s">
        <v>68</v>
      </c>
      <c r="E78" s="91" t="s">
        <v>106</v>
      </c>
      <c r="F78" s="91" t="s">
        <v>44</v>
      </c>
      <c r="G78" s="115"/>
      <c r="H78" s="59"/>
      <c r="I78" s="59"/>
    </row>
    <row r="79" spans="1:11" x14ac:dyDescent="0.2">
      <c r="A79" s="7">
        <v>60</v>
      </c>
      <c r="B79" s="54" t="s">
        <v>76</v>
      </c>
      <c r="C79" s="55">
        <v>805</v>
      </c>
      <c r="D79" s="56" t="s">
        <v>75</v>
      </c>
      <c r="E79" s="56"/>
      <c r="F79" s="56"/>
      <c r="G79" s="58">
        <f>G84+G87</f>
        <v>2635.21</v>
      </c>
      <c r="H79" s="58">
        <f>H84+H87</f>
        <v>2656.96</v>
      </c>
      <c r="I79" s="58">
        <f>I84+I87</f>
        <v>2822.02</v>
      </c>
    </row>
    <row r="80" spans="1:11" ht="51" x14ac:dyDescent="0.2">
      <c r="A80" s="7">
        <v>61</v>
      </c>
      <c r="B80" s="54" t="s">
        <v>120</v>
      </c>
      <c r="C80" s="7">
        <v>805</v>
      </c>
      <c r="D80" s="43" t="s">
        <v>75</v>
      </c>
      <c r="E80" s="43" t="s">
        <v>87</v>
      </c>
      <c r="F80" s="56"/>
      <c r="G80" s="59">
        <f>G81</f>
        <v>2635.21</v>
      </c>
      <c r="H80" s="59">
        <f>H81</f>
        <v>2656.96</v>
      </c>
      <c r="I80" s="59">
        <f>I81</f>
        <v>2822.02</v>
      </c>
    </row>
    <row r="81" spans="1:9" ht="25.5" x14ac:dyDescent="0.2">
      <c r="A81" s="7">
        <v>62</v>
      </c>
      <c r="B81" s="51" t="s">
        <v>49</v>
      </c>
      <c r="C81" s="7">
        <v>805</v>
      </c>
      <c r="D81" s="43" t="s">
        <v>75</v>
      </c>
      <c r="E81" s="43" t="s">
        <v>95</v>
      </c>
      <c r="F81" s="56"/>
      <c r="G81" s="59">
        <f>G82+G85</f>
        <v>2635.21</v>
      </c>
      <c r="H81" s="59">
        <f>H82+H85</f>
        <v>2656.96</v>
      </c>
      <c r="I81" s="59">
        <f>I82+I85</f>
        <v>2822.02</v>
      </c>
    </row>
    <row r="82" spans="1:9" ht="40.5" customHeight="1" x14ac:dyDescent="0.2">
      <c r="A82" s="7">
        <v>63</v>
      </c>
      <c r="B82" s="69" t="s">
        <v>18</v>
      </c>
      <c r="C82" s="7">
        <v>805</v>
      </c>
      <c r="D82" s="43" t="s">
        <v>75</v>
      </c>
      <c r="E82" s="43" t="s">
        <v>198</v>
      </c>
      <c r="F82" s="43"/>
      <c r="G82" s="58">
        <f>G83</f>
        <v>419.12</v>
      </c>
      <c r="H82" s="58">
        <f>H84</f>
        <v>440.87</v>
      </c>
      <c r="I82" s="58">
        <f>I84</f>
        <v>605.92999999999995</v>
      </c>
    </row>
    <row r="83" spans="1:9" ht="32.25" customHeight="1" x14ac:dyDescent="0.2">
      <c r="A83" s="7">
        <v>64</v>
      </c>
      <c r="B83" s="69" t="s">
        <v>61</v>
      </c>
      <c r="C83" s="7">
        <v>805</v>
      </c>
      <c r="D83" s="43" t="s">
        <v>75</v>
      </c>
      <c r="E83" s="43" t="s">
        <v>198</v>
      </c>
      <c r="F83" s="43" t="s">
        <v>91</v>
      </c>
      <c r="G83" s="59">
        <f>G84</f>
        <v>419.12</v>
      </c>
      <c r="H83" s="59">
        <f>H84</f>
        <v>440.87</v>
      </c>
      <c r="I83" s="59">
        <f>I84</f>
        <v>605.92999999999995</v>
      </c>
    </row>
    <row r="84" spans="1:9" ht="38.25" x14ac:dyDescent="0.2">
      <c r="A84" s="7">
        <v>65</v>
      </c>
      <c r="B84" s="69" t="s">
        <v>74</v>
      </c>
      <c r="C84" s="7">
        <v>805</v>
      </c>
      <c r="D84" s="43" t="s">
        <v>75</v>
      </c>
      <c r="E84" s="43" t="s">
        <v>198</v>
      </c>
      <c r="F84" s="43" t="s">
        <v>44</v>
      </c>
      <c r="G84" s="59">
        <v>419.12</v>
      </c>
      <c r="H84" s="59">
        <v>440.87</v>
      </c>
      <c r="I84" s="59">
        <v>605.92999999999995</v>
      </c>
    </row>
    <row r="85" spans="1:9" ht="25.5" x14ac:dyDescent="0.2">
      <c r="A85" s="7">
        <v>66</v>
      </c>
      <c r="B85" s="89" t="s">
        <v>180</v>
      </c>
      <c r="C85" s="7">
        <v>805</v>
      </c>
      <c r="D85" s="43" t="s">
        <v>75</v>
      </c>
      <c r="E85" s="43" t="s">
        <v>198</v>
      </c>
      <c r="F85" s="56"/>
      <c r="G85" s="58">
        <f t="shared" ref="G85:I86" si="2">G86</f>
        <v>2216.09</v>
      </c>
      <c r="H85" s="58">
        <f t="shared" si="2"/>
        <v>2216.09</v>
      </c>
      <c r="I85" s="58">
        <f t="shared" si="2"/>
        <v>2216.09</v>
      </c>
    </row>
    <row r="86" spans="1:9" ht="25.5" x14ac:dyDescent="0.2">
      <c r="A86" s="7">
        <v>67</v>
      </c>
      <c r="B86" s="69" t="s">
        <v>61</v>
      </c>
      <c r="C86" s="7">
        <v>805</v>
      </c>
      <c r="D86" s="43" t="s">
        <v>75</v>
      </c>
      <c r="E86" s="43" t="s">
        <v>198</v>
      </c>
      <c r="F86" s="43" t="s">
        <v>91</v>
      </c>
      <c r="G86" s="59">
        <f t="shared" si="2"/>
        <v>2216.09</v>
      </c>
      <c r="H86" s="59">
        <f t="shared" si="2"/>
        <v>2216.09</v>
      </c>
      <c r="I86" s="59">
        <f t="shared" si="2"/>
        <v>2216.09</v>
      </c>
    </row>
    <row r="87" spans="1:9" ht="38.25" x14ac:dyDescent="0.2">
      <c r="A87" s="7">
        <v>68</v>
      </c>
      <c r="B87" s="69" t="s">
        <v>74</v>
      </c>
      <c r="C87" s="7">
        <v>805</v>
      </c>
      <c r="D87" s="43" t="s">
        <v>75</v>
      </c>
      <c r="E87" s="43" t="s">
        <v>198</v>
      </c>
      <c r="F87" s="43" t="s">
        <v>44</v>
      </c>
      <c r="G87" s="59">
        <v>2216.09</v>
      </c>
      <c r="H87" s="59">
        <v>2216.09</v>
      </c>
      <c r="I87" s="59">
        <v>2216.09</v>
      </c>
    </row>
    <row r="88" spans="1:9" ht="25.5" x14ac:dyDescent="0.2">
      <c r="A88" s="7">
        <v>69</v>
      </c>
      <c r="B88" s="107" t="s">
        <v>52</v>
      </c>
      <c r="C88" s="55">
        <v>805</v>
      </c>
      <c r="D88" s="56" t="s">
        <v>151</v>
      </c>
      <c r="E88" s="43"/>
      <c r="F88" s="43"/>
      <c r="G88" s="58">
        <f>G89+G93</f>
        <v>0</v>
      </c>
      <c r="H88" s="58">
        <v>0</v>
      </c>
      <c r="I88" s="58">
        <v>0</v>
      </c>
    </row>
    <row r="89" spans="1:9" x14ac:dyDescent="0.2">
      <c r="A89" s="7">
        <v>70</v>
      </c>
      <c r="B89" s="109" t="s">
        <v>92</v>
      </c>
      <c r="C89" s="7">
        <v>805</v>
      </c>
      <c r="D89" s="43" t="s">
        <v>170</v>
      </c>
      <c r="E89" s="43"/>
      <c r="F89" s="43"/>
      <c r="G89" s="59">
        <v>0</v>
      </c>
      <c r="H89" s="59">
        <v>0</v>
      </c>
      <c r="I89" s="59">
        <v>0</v>
      </c>
    </row>
    <row r="90" spans="1:9" ht="28.5" customHeight="1" x14ac:dyDescent="0.2">
      <c r="A90" s="7">
        <v>71</v>
      </c>
      <c r="B90" s="109" t="s">
        <v>61</v>
      </c>
      <c r="C90" s="7">
        <v>805</v>
      </c>
      <c r="D90" s="43" t="s">
        <v>170</v>
      </c>
      <c r="E90" s="43" t="s">
        <v>171</v>
      </c>
      <c r="F90" s="43" t="s">
        <v>91</v>
      </c>
      <c r="G90" s="59">
        <f>G91</f>
        <v>0</v>
      </c>
      <c r="H90" s="59">
        <v>0</v>
      </c>
      <c r="I90" s="59">
        <v>0</v>
      </c>
    </row>
    <row r="91" spans="1:9" ht="38.25" x14ac:dyDescent="0.2">
      <c r="A91" s="7">
        <v>72</v>
      </c>
      <c r="B91" s="109" t="s">
        <v>74</v>
      </c>
      <c r="C91" s="7">
        <v>805</v>
      </c>
      <c r="D91" s="43" t="s">
        <v>170</v>
      </c>
      <c r="E91" s="43" t="s">
        <v>171</v>
      </c>
      <c r="F91" s="43" t="s">
        <v>44</v>
      </c>
      <c r="G91" s="59">
        <v>0</v>
      </c>
      <c r="H91" s="59">
        <v>0</v>
      </c>
      <c r="I91" s="59">
        <v>0</v>
      </c>
    </row>
    <row r="92" spans="1:9" ht="25.5" x14ac:dyDescent="0.2">
      <c r="A92" s="7">
        <v>73</v>
      </c>
      <c r="B92" s="69" t="s">
        <v>172</v>
      </c>
      <c r="C92" s="7">
        <v>805</v>
      </c>
      <c r="D92" s="43" t="s">
        <v>170</v>
      </c>
      <c r="E92" s="43" t="s">
        <v>173</v>
      </c>
      <c r="F92" s="43" t="s">
        <v>44</v>
      </c>
      <c r="G92" s="59">
        <v>0</v>
      </c>
      <c r="H92" s="59">
        <v>0</v>
      </c>
      <c r="I92" s="59">
        <v>0</v>
      </c>
    </row>
    <row r="93" spans="1:9" ht="15.75" x14ac:dyDescent="0.2">
      <c r="A93" s="7">
        <v>74</v>
      </c>
      <c r="B93" s="108" t="s">
        <v>9</v>
      </c>
      <c r="C93" s="7">
        <v>805</v>
      </c>
      <c r="D93" s="43" t="s">
        <v>152</v>
      </c>
      <c r="E93" s="43"/>
      <c r="F93" s="43"/>
      <c r="G93" s="58">
        <f>G94</f>
        <v>0</v>
      </c>
      <c r="H93" s="58">
        <v>0</v>
      </c>
      <c r="I93" s="58">
        <v>0</v>
      </c>
    </row>
    <row r="94" spans="1:9" ht="22.5" x14ac:dyDescent="0.2">
      <c r="A94" s="7">
        <v>75</v>
      </c>
      <c r="B94" s="95" t="s">
        <v>153</v>
      </c>
      <c r="C94" s="7">
        <v>805</v>
      </c>
      <c r="D94" s="43" t="s">
        <v>152</v>
      </c>
      <c r="E94" s="43" t="s">
        <v>156</v>
      </c>
      <c r="F94" s="43"/>
      <c r="G94" s="59">
        <f>G95</f>
        <v>0</v>
      </c>
      <c r="H94" s="59">
        <v>0</v>
      </c>
      <c r="I94" s="59">
        <v>0</v>
      </c>
    </row>
    <row r="95" spans="1:9" ht="25.5" x14ac:dyDescent="0.2">
      <c r="A95" s="7">
        <v>76</v>
      </c>
      <c r="B95" s="69" t="s">
        <v>61</v>
      </c>
      <c r="C95" s="7">
        <v>805</v>
      </c>
      <c r="D95" s="43" t="s">
        <v>152</v>
      </c>
      <c r="E95" s="43" t="s">
        <v>156</v>
      </c>
      <c r="F95" s="43" t="s">
        <v>91</v>
      </c>
      <c r="G95" s="59">
        <f>G96</f>
        <v>0</v>
      </c>
      <c r="H95" s="59">
        <v>0</v>
      </c>
      <c r="I95" s="59">
        <v>0</v>
      </c>
    </row>
    <row r="96" spans="1:9" ht="38.25" x14ac:dyDescent="0.2">
      <c r="A96" s="7">
        <v>77</v>
      </c>
      <c r="B96" s="69" t="s">
        <v>74</v>
      </c>
      <c r="C96" s="7">
        <v>805</v>
      </c>
      <c r="D96" s="43" t="s">
        <v>152</v>
      </c>
      <c r="E96" s="43" t="s">
        <v>156</v>
      </c>
      <c r="F96" s="43" t="s">
        <v>44</v>
      </c>
      <c r="G96" s="59">
        <v>0</v>
      </c>
      <c r="H96" s="59">
        <v>0</v>
      </c>
      <c r="I96" s="59">
        <v>0</v>
      </c>
    </row>
    <row r="97" spans="1:12" ht="16.5" customHeight="1" x14ac:dyDescent="0.2">
      <c r="A97" s="7">
        <v>78</v>
      </c>
      <c r="B97" s="54" t="s">
        <v>78</v>
      </c>
      <c r="C97" s="55">
        <v>805</v>
      </c>
      <c r="D97" s="56" t="s">
        <v>77</v>
      </c>
      <c r="E97" s="56"/>
      <c r="F97" s="56"/>
      <c r="G97" s="58">
        <f>G98</f>
        <v>1977.17</v>
      </c>
      <c r="H97" s="58">
        <f>H98</f>
        <v>0</v>
      </c>
      <c r="I97" s="58">
        <f>I98</f>
        <v>0</v>
      </c>
      <c r="L97" s="39"/>
    </row>
    <row r="98" spans="1:12" ht="17.25" customHeight="1" x14ac:dyDescent="0.2">
      <c r="A98" s="7">
        <v>79</v>
      </c>
      <c r="B98" s="54" t="s">
        <v>28</v>
      </c>
      <c r="C98" s="7">
        <v>805</v>
      </c>
      <c r="D98" s="43" t="s">
        <v>79</v>
      </c>
      <c r="E98" s="43"/>
      <c r="F98" s="43"/>
      <c r="G98" s="59">
        <f>G101</f>
        <v>1977.17</v>
      </c>
      <c r="H98" s="59">
        <f>H101</f>
        <v>0</v>
      </c>
      <c r="I98" s="59">
        <f>I101</f>
        <v>0</v>
      </c>
    </row>
    <row r="99" spans="1:12" ht="24" customHeight="1" x14ac:dyDescent="0.2">
      <c r="A99" s="7">
        <v>80</v>
      </c>
      <c r="B99" s="51" t="s">
        <v>126</v>
      </c>
      <c r="C99" s="7">
        <v>805</v>
      </c>
      <c r="D99" s="43" t="s">
        <v>79</v>
      </c>
      <c r="E99" s="43" t="s">
        <v>111</v>
      </c>
      <c r="F99" s="43"/>
      <c r="G99" s="59">
        <f t="shared" ref="G99:I101" si="3">G100</f>
        <v>1977.17</v>
      </c>
      <c r="H99" s="59">
        <f t="shared" si="3"/>
        <v>0</v>
      </c>
      <c r="I99" s="59">
        <f t="shared" si="3"/>
        <v>0</v>
      </c>
    </row>
    <row r="100" spans="1:12" ht="90.75" customHeight="1" x14ac:dyDescent="0.2">
      <c r="A100" s="7">
        <v>81</v>
      </c>
      <c r="B100" s="93" t="s">
        <v>150</v>
      </c>
      <c r="C100" s="7">
        <v>805</v>
      </c>
      <c r="D100" s="43" t="s">
        <v>79</v>
      </c>
      <c r="E100" s="43" t="s">
        <v>107</v>
      </c>
      <c r="F100" s="43"/>
      <c r="G100" s="59">
        <f t="shared" si="3"/>
        <v>1977.17</v>
      </c>
      <c r="H100" s="59">
        <f t="shared" si="3"/>
        <v>0</v>
      </c>
      <c r="I100" s="59">
        <f t="shared" si="3"/>
        <v>0</v>
      </c>
    </row>
    <row r="101" spans="1:12" ht="21.75" customHeight="1" x14ac:dyDescent="0.2">
      <c r="A101" s="7">
        <v>82</v>
      </c>
      <c r="B101" s="66" t="s">
        <v>118</v>
      </c>
      <c r="C101" s="7">
        <v>805</v>
      </c>
      <c r="D101" s="43" t="s">
        <v>79</v>
      </c>
      <c r="E101" s="43" t="s">
        <v>107</v>
      </c>
      <c r="F101" s="43" t="s">
        <v>119</v>
      </c>
      <c r="G101" s="59">
        <f t="shared" si="3"/>
        <v>1977.17</v>
      </c>
      <c r="H101" s="59">
        <f t="shared" si="3"/>
        <v>0</v>
      </c>
      <c r="I101" s="59">
        <f t="shared" si="3"/>
        <v>0</v>
      </c>
    </row>
    <row r="102" spans="1:12" ht="18" customHeight="1" x14ac:dyDescent="0.2">
      <c r="A102" s="7">
        <v>83</v>
      </c>
      <c r="B102" s="66" t="s">
        <v>36</v>
      </c>
      <c r="C102" s="7">
        <v>805</v>
      </c>
      <c r="D102" s="43" t="s">
        <v>79</v>
      </c>
      <c r="E102" s="43" t="s">
        <v>107</v>
      </c>
      <c r="F102" s="43" t="s">
        <v>47</v>
      </c>
      <c r="G102" s="59">
        <v>1977.17</v>
      </c>
      <c r="H102" s="59">
        <v>0</v>
      </c>
      <c r="I102" s="59">
        <v>0</v>
      </c>
    </row>
    <row r="103" spans="1:12" ht="18" customHeight="1" x14ac:dyDescent="0.2">
      <c r="A103" s="7">
        <v>84</v>
      </c>
      <c r="B103" s="100" t="s">
        <v>158</v>
      </c>
      <c r="C103" s="7">
        <v>805</v>
      </c>
      <c r="D103" s="43" t="s">
        <v>159</v>
      </c>
      <c r="E103" s="43"/>
      <c r="F103" s="43"/>
      <c r="G103" s="59"/>
      <c r="H103" s="59"/>
      <c r="I103" s="59"/>
    </row>
    <row r="104" spans="1:12" ht="19.5" customHeight="1" x14ac:dyDescent="0.2">
      <c r="A104" s="7">
        <v>85</v>
      </c>
      <c r="B104" s="103" t="s">
        <v>165</v>
      </c>
      <c r="C104" s="7">
        <v>805</v>
      </c>
      <c r="D104" s="43" t="s">
        <v>160</v>
      </c>
      <c r="E104" s="43"/>
      <c r="F104" s="43"/>
      <c r="G104" s="58">
        <f>G105</f>
        <v>36</v>
      </c>
      <c r="H104" s="59">
        <v>36</v>
      </c>
      <c r="I104" s="59">
        <v>36</v>
      </c>
    </row>
    <row r="105" spans="1:12" ht="63.75" customHeight="1" x14ac:dyDescent="0.2">
      <c r="A105" s="7">
        <v>86</v>
      </c>
      <c r="B105" s="54" t="s">
        <v>120</v>
      </c>
      <c r="C105" s="7">
        <v>805</v>
      </c>
      <c r="D105" s="43" t="s">
        <v>160</v>
      </c>
      <c r="E105" s="43" t="s">
        <v>87</v>
      </c>
      <c r="F105" s="43"/>
      <c r="G105" s="59">
        <f>G106</f>
        <v>36</v>
      </c>
      <c r="H105" s="59">
        <v>36</v>
      </c>
      <c r="I105" s="59">
        <v>36</v>
      </c>
    </row>
    <row r="106" spans="1:12" ht="25.5" x14ac:dyDescent="0.2">
      <c r="A106" s="7">
        <v>87</v>
      </c>
      <c r="B106" s="51" t="s">
        <v>42</v>
      </c>
      <c r="C106" s="7">
        <v>805</v>
      </c>
      <c r="D106" s="43" t="s">
        <v>160</v>
      </c>
      <c r="E106" s="43" t="s">
        <v>110</v>
      </c>
      <c r="F106" s="43"/>
      <c r="G106" s="59">
        <f>G107</f>
        <v>36</v>
      </c>
      <c r="H106" s="59">
        <v>36</v>
      </c>
      <c r="I106" s="59">
        <v>36</v>
      </c>
    </row>
    <row r="107" spans="1:12" ht="63.75" x14ac:dyDescent="0.2">
      <c r="A107" s="7">
        <v>88</v>
      </c>
      <c r="B107" s="104" t="s">
        <v>166</v>
      </c>
      <c r="C107" s="7">
        <v>805</v>
      </c>
      <c r="D107" s="43" t="s">
        <v>160</v>
      </c>
      <c r="E107" s="43" t="s">
        <v>167</v>
      </c>
      <c r="F107" s="43"/>
      <c r="G107" s="59">
        <f>G108</f>
        <v>36</v>
      </c>
      <c r="H107" s="59">
        <v>36</v>
      </c>
      <c r="I107" s="59">
        <v>36</v>
      </c>
    </row>
    <row r="108" spans="1:12" ht="25.5" x14ac:dyDescent="0.2">
      <c r="A108" s="7">
        <v>89</v>
      </c>
      <c r="B108" s="102" t="s">
        <v>161</v>
      </c>
      <c r="C108" s="7">
        <v>805</v>
      </c>
      <c r="D108" s="43" t="s">
        <v>160</v>
      </c>
      <c r="E108" s="105" t="s">
        <v>167</v>
      </c>
      <c r="F108" s="43" t="s">
        <v>162</v>
      </c>
      <c r="G108" s="59">
        <f>G109</f>
        <v>36</v>
      </c>
      <c r="H108" s="59">
        <v>36</v>
      </c>
      <c r="I108" s="59">
        <v>36</v>
      </c>
    </row>
    <row r="109" spans="1:12" ht="28.5" customHeight="1" x14ac:dyDescent="0.2">
      <c r="A109" s="7">
        <v>90</v>
      </c>
      <c r="B109" s="102" t="s">
        <v>163</v>
      </c>
      <c r="C109" s="7">
        <v>805</v>
      </c>
      <c r="D109" s="43" t="s">
        <v>160</v>
      </c>
      <c r="E109" s="43" t="s">
        <v>167</v>
      </c>
      <c r="F109" s="43" t="s">
        <v>164</v>
      </c>
      <c r="G109" s="59">
        <v>36</v>
      </c>
      <c r="H109" s="59">
        <v>36</v>
      </c>
      <c r="I109" s="59">
        <v>36</v>
      </c>
    </row>
    <row r="110" spans="1:12" ht="17.25" customHeight="1" x14ac:dyDescent="0.2">
      <c r="A110" s="7">
        <v>91</v>
      </c>
      <c r="B110" s="41" t="s">
        <v>105</v>
      </c>
      <c r="C110" s="7"/>
      <c r="D110" s="43"/>
      <c r="E110" s="43"/>
      <c r="F110" s="43"/>
      <c r="G110" s="59"/>
      <c r="H110" s="59"/>
      <c r="I110" s="59"/>
    </row>
    <row r="111" spans="1:12" ht="18.75" customHeight="1" x14ac:dyDescent="0.2">
      <c r="A111" s="7"/>
      <c r="B111" s="54" t="s">
        <v>80</v>
      </c>
      <c r="C111" s="55"/>
      <c r="D111" s="56"/>
      <c r="E111" s="56"/>
      <c r="F111" s="56"/>
      <c r="G111" s="58">
        <f>G10+G59+G65+G97+G79+G88+G104</f>
        <v>16366.720000000001</v>
      </c>
      <c r="H111" s="58">
        <f>H10+H59+H65+H97+H79+H110</f>
        <v>16410.13</v>
      </c>
      <c r="I111" s="58">
        <f>I10+I59+I65+I97+I79+I110</f>
        <v>16588.57</v>
      </c>
    </row>
    <row r="112" spans="1:12" x14ac:dyDescent="0.2">
      <c r="G112" s="46"/>
      <c r="H112" s="46"/>
      <c r="I112" s="46"/>
    </row>
    <row r="113" spans="7:9" x14ac:dyDescent="0.2">
      <c r="H113" s="46"/>
      <c r="I113" s="46"/>
    </row>
    <row r="115" spans="7:9" x14ac:dyDescent="0.2">
      <c r="G115" s="46"/>
    </row>
  </sheetData>
  <mergeCells count="4">
    <mergeCell ref="D1:I1"/>
    <mergeCell ref="D2:I2"/>
    <mergeCell ref="D3:I3"/>
    <mergeCell ref="A5:I5"/>
  </mergeCells>
  <phoneticPr fontId="4" type="noConversion"/>
  <pageMargins left="0.31496062992125984" right="0.11811023622047245" top="0.55118110236220474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функциональная</vt:lpstr>
      <vt:lpstr>Программы</vt:lpstr>
      <vt:lpstr>ВЕДОМ</vt:lpstr>
    </vt:vector>
  </TitlesOfParts>
  <Company>ФУЭ администрации Мотыгинского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admin</cp:lastModifiedBy>
  <cp:lastPrinted>2025-01-02T04:31:41Z</cp:lastPrinted>
  <dcterms:created xsi:type="dcterms:W3CDTF">2005-09-19T05:52:47Z</dcterms:created>
  <dcterms:modified xsi:type="dcterms:W3CDTF">2025-01-02T04:31:45Z</dcterms:modified>
</cp:coreProperties>
</file>